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7365" activeTab="0"/>
  </bookViews>
  <sheets>
    <sheet name="x.3.1" sheetId="1" r:id="rId1"/>
  </sheets>
  <definedNames>
    <definedName name="_xlnm.Print_Area" localSheetId="0">'x.3.1'!$A$1:$M$144</definedName>
    <definedName name="_xlnm.Print_Titles" localSheetId="0">'x.3.1'!$19:$19</definedName>
  </definedNames>
  <calcPr fullCalcOnLoad="1"/>
</workbook>
</file>

<file path=xl/sharedStrings.xml><?xml version="1.0" encoding="utf-8"?>
<sst xmlns="http://schemas.openxmlformats.org/spreadsheetml/2006/main" count="309" uniqueCount="136">
  <si>
    <t>/mSeneblobis dasaxeleba/</t>
  </si>
  <si>
    <t>samSenebli samuSaoebi</t>
  </si>
  <si>
    <t>______________________________</t>
  </si>
  <si>
    <t xml:space="preserve"> /obieqtis, samuSaos da danaxarjebis dasaxeleba/</t>
  </si>
  <si>
    <t>safuZveli:  proeqti</t>
  </si>
  <si>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</si>
  <si>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</si>
  <si>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</si>
  <si>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</si>
  <si>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</si>
  <si>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</si>
  <si>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</si>
  <si>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</si>
  <si>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</si>
  <si>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</si>
  <si>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</si>
  <si>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</si>
  <si>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</si>
  <si>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</si>
  <si>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</si>
  <si>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</si>
  <si>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</si>
  <si>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</si>
  <si>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</si>
  <si>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</si>
  <si>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</si>
  <si>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</si>
  <si>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</si>
  <si>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</si>
  <si>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</si>
  <si>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</si>
  <si>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</si>
  <si>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</si>
  <si>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</si>
  <si>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</si>
  <si>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</si>
  <si>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</si>
  <si>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</si>
  <si>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kub.m.</t>
  </si>
  <si>
    <t>manqanebi</t>
  </si>
  <si>
    <t>sxva xarjebi</t>
  </si>
  <si>
    <t>kv.m.</t>
  </si>
  <si>
    <t>kg</t>
  </si>
  <si>
    <t>100kv.m.</t>
  </si>
  <si>
    <t>cali</t>
  </si>
  <si>
    <t>cementis xsnari</t>
  </si>
  <si>
    <t xml:space="preserve"> jami</t>
  </si>
  <si>
    <t>lokalur-resursuli xarjTaRricxva #2-1</t>
  </si>
  <si>
    <t>kvm</t>
  </si>
  <si>
    <t xml:space="preserve">zednadebi xarjebi </t>
  </si>
  <si>
    <t>dRg</t>
  </si>
  <si>
    <t xml:space="preserve">Sedgenilia 2017w. I kv. doneze                                 </t>
  </si>
  <si>
    <t>restorani da marani yvarlis raioni sof. Silda</t>
  </si>
  <si>
    <t>marani</t>
  </si>
  <si>
    <t>1-22-9,</t>
  </si>
  <si>
    <t>III kat. gruntis damuSaveba  eqskavatoriT muxluxa  svlaze, CamCis moc. 0,65kub.m. avtoTviTmclelebze datvirTviT</t>
  </si>
  <si>
    <t>1000kub.m.</t>
  </si>
  <si>
    <t>kac/sT</t>
  </si>
  <si>
    <t>kodi0919</t>
  </si>
  <si>
    <t>eqskavatoris eqspluatacia</t>
  </si>
  <si>
    <t>m/sT</t>
  </si>
  <si>
    <t>sxva manqanebi</t>
  </si>
  <si>
    <t>RorRi</t>
  </si>
  <si>
    <t>1-79-3</t>
  </si>
  <si>
    <t>gruntis Semdgomi damuSaveba xeliT III kat. gruntSi, gamagrebiT</t>
  </si>
  <si>
    <t>1-81-3.</t>
  </si>
  <si>
    <t>III kat. gruntis ukuCayra xeliT</t>
  </si>
  <si>
    <t>srf2014-III</t>
  </si>
  <si>
    <t>gruntis transportireba</t>
  </si>
  <si>
    <t>T13 p.3</t>
  </si>
  <si>
    <t>tona</t>
  </si>
  <si>
    <t xml:space="preserve">5km-ze </t>
  </si>
  <si>
    <t>miwis samuSao</t>
  </si>
  <si>
    <t>saZirkveli</t>
  </si>
  <si>
    <t>8-3-2.</t>
  </si>
  <si>
    <t>balatis safuZvlis mowyoba</t>
  </si>
  <si>
    <t xml:space="preserve">balasti </t>
  </si>
  <si>
    <t>6-1-1.</t>
  </si>
  <si>
    <t>betonis momzadeba sisq. 10sm</t>
  </si>
  <si>
    <t>6-1-16.</t>
  </si>
  <si>
    <t>saZirkvlis mon. r/b fila</t>
  </si>
  <si>
    <t>yalibis fari</t>
  </si>
  <si>
    <t>yalibis ficari IIIx. 40mm-iani</t>
  </si>
  <si>
    <t>proeqtiT</t>
  </si>
  <si>
    <t>a-III klasis armatura</t>
  </si>
  <si>
    <t>6-12-7.</t>
  </si>
  <si>
    <t>mon. r/b svetebi sim 6m-mde perimetriT 2m-mde</t>
  </si>
  <si>
    <t>ficari yalibis IIx. 40mm-iani</t>
  </si>
  <si>
    <t>eleqtrodi</t>
  </si>
  <si>
    <t>6-11-3.</t>
  </si>
  <si>
    <t>monoliTuri r/b sayrdeni kedeli sisq. 300mm-mde sim.3m-mde</t>
  </si>
  <si>
    <t>Zelaki III x. 40-60mm-iani</t>
  </si>
  <si>
    <t xml:space="preserve">samSeneblo WanWiki </t>
  </si>
  <si>
    <t>6-15-2.</t>
  </si>
  <si>
    <t>mon. r/b rigelebi sim. 500mm-mde</t>
  </si>
  <si>
    <t>yalibis ficari IIx. 40mm-iani da meti</t>
  </si>
  <si>
    <t>betoni~В 25~</t>
  </si>
  <si>
    <t>betoni ~В 25~</t>
  </si>
  <si>
    <t>6-16-1.</t>
  </si>
  <si>
    <t>mon. r/b gadaxurvis filebi</t>
  </si>
  <si>
    <t>yalibis ficari IIx. 25-32mm-iani</t>
  </si>
  <si>
    <t>igive, IIx. 40mm-iani da meti</t>
  </si>
  <si>
    <t>betoni  ~В 25~</t>
  </si>
  <si>
    <t>6-16-5.</t>
  </si>
  <si>
    <t>mon. r/b kibeebi</t>
  </si>
  <si>
    <t xml:space="preserve">  betoni ~m300~</t>
  </si>
  <si>
    <t>8-15-1.</t>
  </si>
  <si>
    <t>kedlebis wyoba wvrili blokiT sisq 30sm</t>
  </si>
  <si>
    <t>rkina betonis konstruqciebi</t>
  </si>
  <si>
    <t xml:space="preserve">bloki </t>
  </si>
  <si>
    <t>15-52-1.</t>
  </si>
  <si>
    <t>fasadis kedlebis lesva cementis  xsnariT</t>
  </si>
  <si>
    <t>kodi1431</t>
  </si>
  <si>
    <t>xsnartumbo</t>
  </si>
  <si>
    <t>xis masala</t>
  </si>
  <si>
    <t>lursmani</t>
  </si>
  <si>
    <t>toli</t>
  </si>
  <si>
    <t>antiseptikuri pasta</t>
  </si>
  <si>
    <t>10-9-2.</t>
  </si>
  <si>
    <t>Werze xis konstruqciis mowyoba</t>
  </si>
  <si>
    <t>samSeneblo naWedi, caluRi</t>
  </si>
  <si>
    <t>12-7-1.</t>
  </si>
  <si>
    <t>saxuravze kramitis safaris</t>
  </si>
  <si>
    <t>mowyoba</t>
  </si>
  <si>
    <t>kramiti Cveulebrivi 40X28</t>
  </si>
  <si>
    <t>1000cali</t>
  </si>
  <si>
    <t>Tavbandis kramiti</t>
  </si>
  <si>
    <t>Zelaki IIIx. 40-60mm-iani</t>
  </si>
  <si>
    <t>ficari IIIx. 40-60mm-iani</t>
  </si>
  <si>
    <t>moTuTiebuli foladis furceli</t>
  </si>
  <si>
    <t>naWedi</t>
  </si>
  <si>
    <t xml:space="preserve">cementis xsnari </t>
  </si>
  <si>
    <t>masalebis transprtireba</t>
  </si>
  <si>
    <t>mosapirkeTebeli samuSaoebi</t>
  </si>
  <si>
    <t>betoni ~B7,5~</t>
  </si>
  <si>
    <t>betoni ~Β20~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</si>
</sst>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ლ.&quot;;\-#,##0\ &quot;ლ.&quot;"/>
    <numFmt numFmtId="165" formatCode="#,##0\ &quot;ლ.&quot;;[Red]\-#,##0\ &quot;ლ.&quot;"/>
    <numFmt numFmtId="166" formatCode="#,##0.00\ &quot;ლ.&quot;;\-#,##0.00\ &quot;ლ.&quot;"/>
    <numFmt numFmtId="167" formatCode="#,##0.00\ &quot;ლ.&quot;;[Red]\-#,##0.00\ &quot;ლ.&quot;"/>
    <numFmt numFmtId="168" formatCode="_-* #,##0\ &quot;ლ.&quot;_-;\-* #,##0\ &quot;ლ.&quot;_-;_-* &quot;-&quot;\ &quot;ლ.&quot;_-;_-@_-"/>
    <numFmt numFmtId="169" formatCode="_-* #,##0\ _ლ_._-;\-* #,##0\ _ლ_._-;_-* &quot;-&quot;\ _ლ_._-;_-@_-"/>
    <numFmt numFmtId="170" formatCode="_-* #,##0.00\ &quot;ლ.&quot;_-;\-* #,##0.00\ &quot;ლ.&quot;_-;_-* &quot;-&quot;??\ &quot;ლ.&quot;_-;_-@_-"/>
    <numFmt numFmtId="171" formatCode="_-* #,##0.00\ _ლ_._-;\-* #,##0.00\ _ლ_._-;_-* &quot;-&quot;??\ _ლ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-* #,##0.00_-;\-* #,##0.00_-;_-* &quot;-&quot;??_-;_-@_-"/>
    <numFmt numFmtId="186" formatCode="_-* #,##0.00_р_._-;\-* #,##0.00_р_._-;_-* &quot;-&quot;??_р_.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2"/>
      <name val="Arachveulebrivi Thin"/>
      <family val="2"/>
    </font>
    <font>
      <sz val="10"/>
      <name val="Arachveulebrivi Thin"/>
      <family val="2"/>
    </font>
    <font>
      <sz val="11"/>
      <name val="Arachveulebrivi Thin"/>
      <family val="2"/>
    </font>
    <font>
      <sz val="11"/>
      <name val="Arial"/>
      <family val="2"/>
    </font>
    <font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cadMtavr"/>
      <family val="0"/>
    </font>
    <font>
      <sz val="10"/>
      <name val="AcadMtavr"/>
      <family val="0"/>
    </font>
    <font>
      <sz val="14"/>
      <name val="AcadMtavr"/>
      <family val="0"/>
    </font>
    <font>
      <sz val="11"/>
      <name val="AcadMtavr"/>
      <family val="0"/>
    </font>
    <font>
      <sz val="9"/>
      <name val="AcadMtavr"/>
      <family val="0"/>
    </font>
    <font>
      <b/>
      <sz val="14"/>
      <name val="AcadMtavr"/>
      <family val="0"/>
    </font>
    <font>
      <b/>
      <i/>
      <sz val="10"/>
      <name val="AcadMtavr"/>
      <family val="0"/>
    </font>
    <font>
      <b/>
      <sz val="11"/>
      <name val="AcadMtav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5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5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5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5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5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5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5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5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5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5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5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6" fillId="4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7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38" fillId="47" borderId="3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1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2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43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50" borderId="1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45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6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7" fillId="45" borderId="15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6">
    <xf numFmtId="0" fontId="0" fillId="0" borderId="0" xfId="0" applyAlignment="1">
      <alignment/>
    </xf>
    <xf numFmtId="0" fontId="2" fillId="0" borderId="0" xfId="476" applyFont="1" applyAlignment="1">
      <alignment horizontal="center"/>
      <protection/>
    </xf>
    <xf numFmtId="0" fontId="2" fillId="0" borderId="0" xfId="476" applyFont="1" applyBorder="1" applyAlignment="1">
      <alignment horizontal="center"/>
      <protection/>
    </xf>
    <xf numFmtId="0" fontId="3" fillId="0" borderId="0" xfId="542" applyFont="1" applyBorder="1" applyAlignment="1">
      <alignment horizontal="center"/>
      <protection/>
    </xf>
    <xf numFmtId="0" fontId="3" fillId="0" borderId="0" xfId="542" applyFont="1" applyBorder="1">
      <alignment/>
      <protection/>
    </xf>
    <xf numFmtId="0" fontId="4" fillId="0" borderId="0" xfId="0" applyFont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542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180" fontId="4" fillId="0" borderId="0" xfId="542" applyNumberFormat="1" applyFont="1" applyBorder="1" applyAlignment="1">
      <alignment horizontal="center"/>
      <protection/>
    </xf>
    <xf numFmtId="181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476" applyFont="1">
      <alignment/>
      <protection/>
    </xf>
    <xf numFmtId="0" fontId="4" fillId="0" borderId="0" xfId="476" applyFont="1" applyBorder="1" applyAlignment="1">
      <alignment horizontal="center"/>
      <protection/>
    </xf>
    <xf numFmtId="0" fontId="4" fillId="0" borderId="0" xfId="615" applyFont="1" applyBorder="1" applyAlignment="1">
      <alignment/>
      <protection/>
    </xf>
    <xf numFmtId="0" fontId="4" fillId="0" borderId="0" xfId="615" applyFont="1" applyBorder="1" applyAlignment="1">
      <alignment horizontal="center"/>
      <protection/>
    </xf>
    <xf numFmtId="181" fontId="4" fillId="0" borderId="0" xfId="476" applyNumberFormat="1" applyFont="1" applyBorder="1" applyAlignment="1">
      <alignment horizontal="center"/>
      <protection/>
    </xf>
    <xf numFmtId="0" fontId="4" fillId="0" borderId="0" xfId="476" applyFont="1" applyBorder="1">
      <alignment/>
      <protection/>
    </xf>
    <xf numFmtId="0" fontId="4" fillId="0" borderId="0" xfId="0" applyFont="1" applyBorder="1" applyAlignment="1">
      <alignment horizontal="center" vertical="center"/>
    </xf>
    <xf numFmtId="0" fontId="4" fillId="0" borderId="0" xfId="541" applyFont="1" applyBorder="1" applyAlignment="1">
      <alignment horizontal="center" vertical="center" wrapText="1"/>
      <protection/>
    </xf>
    <xf numFmtId="1" fontId="4" fillId="0" borderId="0" xfId="476" applyNumberFormat="1" applyFont="1" applyBorder="1" applyAlignment="1">
      <alignment horizontal="center"/>
      <protection/>
    </xf>
    <xf numFmtId="0" fontId="4" fillId="0" borderId="0" xfId="54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2" fontId="4" fillId="0" borderId="0" xfId="476" applyNumberFormat="1" applyFont="1" applyBorder="1" applyAlignment="1">
      <alignment horizontal="center"/>
      <protection/>
    </xf>
    <xf numFmtId="16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82" fontId="4" fillId="0" borderId="0" xfId="476" applyNumberFormat="1" applyFont="1" applyBorder="1" applyAlignment="1">
      <alignment horizontal="center"/>
      <protection/>
    </xf>
    <xf numFmtId="0" fontId="6" fillId="0" borderId="0" xfId="615" applyFont="1" applyBorder="1">
      <alignment/>
      <protection/>
    </xf>
    <xf numFmtId="2" fontId="2" fillId="0" borderId="0" xfId="476" applyNumberFormat="1" applyFont="1" applyBorder="1" applyAlignment="1">
      <alignment horizontal="center"/>
      <protection/>
    </xf>
    <xf numFmtId="181" fontId="3" fillId="0" borderId="0" xfId="476" applyNumberFormat="1" applyFont="1" applyBorder="1" applyAlignment="1">
      <alignment horizontal="center"/>
      <protection/>
    </xf>
    <xf numFmtId="180" fontId="4" fillId="0" borderId="0" xfId="476" applyNumberFormat="1" applyFont="1" applyBorder="1" applyAlignment="1">
      <alignment horizontal="center"/>
      <protection/>
    </xf>
    <xf numFmtId="0" fontId="2" fillId="0" borderId="0" xfId="476" applyFont="1" applyBorder="1">
      <alignment/>
      <protection/>
    </xf>
    <xf numFmtId="0" fontId="4" fillId="0" borderId="0" xfId="476" applyFont="1" applyBorder="1" applyAlignment="1">
      <alignment horizontal="center" wrapText="1"/>
      <protection/>
    </xf>
    <xf numFmtId="14" fontId="4" fillId="0" borderId="0" xfId="476" applyNumberFormat="1" applyFont="1" applyBorder="1" applyAlignment="1">
      <alignment horizontal="center"/>
      <protection/>
    </xf>
    <xf numFmtId="0" fontId="3" fillId="0" borderId="0" xfId="476" applyFont="1" applyBorder="1" applyAlignment="1">
      <alignment horizontal="center"/>
      <protection/>
    </xf>
    <xf numFmtId="1" fontId="4" fillId="0" borderId="0" xfId="542" applyNumberFormat="1" applyFont="1" applyBorder="1" applyAlignment="1">
      <alignment horizontal="center"/>
      <protection/>
    </xf>
    <xf numFmtId="180" fontId="2" fillId="0" borderId="0" xfId="476" applyNumberFormat="1" applyFont="1" applyBorder="1" applyAlignment="1">
      <alignment horizontal="center"/>
      <protection/>
    </xf>
    <xf numFmtId="183" fontId="4" fillId="0" borderId="0" xfId="476" applyNumberFormat="1" applyFont="1" applyBorder="1" applyAlignment="1">
      <alignment horizontal="center"/>
      <protection/>
    </xf>
    <xf numFmtId="0" fontId="0" fillId="0" borderId="0" xfId="476" applyFont="1" applyBorder="1" applyAlignment="1">
      <alignment horizontal="center"/>
      <protection/>
    </xf>
    <xf numFmtId="0" fontId="5" fillId="0" borderId="0" xfId="476" applyFont="1" applyBorder="1" applyAlignment="1">
      <alignment horizontal="center"/>
      <protection/>
    </xf>
    <xf numFmtId="1" fontId="3" fillId="0" borderId="0" xfId="476" applyNumberFormat="1" applyFont="1" applyBorder="1" applyAlignment="1">
      <alignment horizontal="center"/>
      <protection/>
    </xf>
    <xf numFmtId="1" fontId="3" fillId="0" borderId="0" xfId="542" applyNumberFormat="1" applyFont="1" applyBorder="1" applyAlignment="1">
      <alignment horizontal="center"/>
      <protection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 horizontal="right" vertical="center" wrapText="1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6" fillId="0" borderId="0" xfId="476" applyFont="1" applyAlignment="1">
      <alignment horizontal="center" vertical="top" wrapText="1"/>
      <protection/>
    </xf>
    <xf numFmtId="0" fontId="26" fillId="0" borderId="0" xfId="476" applyFont="1" applyAlignment="1">
      <alignment horizontal="center"/>
      <protection/>
    </xf>
    <xf numFmtId="0" fontId="26" fillId="0" borderId="0" xfId="476" applyFont="1" applyBorder="1" applyAlignment="1">
      <alignment horizontal="center"/>
      <protection/>
    </xf>
    <xf numFmtId="0" fontId="27" fillId="0" borderId="0" xfId="476" applyFont="1" applyAlignment="1">
      <alignment horizontal="left"/>
      <protection/>
    </xf>
    <xf numFmtId="0" fontId="28" fillId="0" borderId="0" xfId="476" applyFont="1" applyAlignment="1">
      <alignment horizontal="left"/>
      <protection/>
    </xf>
    <xf numFmtId="0" fontId="27" fillId="0" borderId="0" xfId="476" applyFont="1" applyAlignment="1">
      <alignment horizontal="center"/>
      <protection/>
    </xf>
    <xf numFmtId="0" fontId="26" fillId="0" borderId="0" xfId="542" applyFont="1">
      <alignment/>
      <protection/>
    </xf>
    <xf numFmtId="0" fontId="27" fillId="0" borderId="0" xfId="542" applyFont="1" applyAlignment="1">
      <alignment horizontal="center"/>
      <protection/>
    </xf>
    <xf numFmtId="0" fontId="27" fillId="0" borderId="0" xfId="542" applyFont="1">
      <alignment/>
      <protection/>
    </xf>
    <xf numFmtId="0" fontId="26" fillId="0" borderId="0" xfId="544" applyFont="1" applyAlignment="1">
      <alignment horizontal="right"/>
      <protection/>
    </xf>
    <xf numFmtId="180" fontId="27" fillId="0" borderId="0" xfId="544" applyNumberFormat="1" applyFont="1" applyAlignment="1">
      <alignment horizontal="center"/>
      <protection/>
    </xf>
    <xf numFmtId="0" fontId="26" fillId="0" borderId="0" xfId="544" applyFont="1" applyAlignment="1">
      <alignment horizontal="center"/>
      <protection/>
    </xf>
    <xf numFmtId="0" fontId="26" fillId="0" borderId="0" xfId="542" applyFont="1" applyAlignment="1">
      <alignment horizontal="left"/>
      <protection/>
    </xf>
    <xf numFmtId="0" fontId="27" fillId="0" borderId="0" xfId="542" applyFont="1" applyBorder="1" applyAlignment="1">
      <alignment horizontal="center"/>
      <protection/>
    </xf>
    <xf numFmtId="0" fontId="27" fillId="0" borderId="0" xfId="542" applyFont="1" applyBorder="1">
      <alignment/>
      <protection/>
    </xf>
    <xf numFmtId="1" fontId="29" fillId="0" borderId="0" xfId="544" applyNumberFormat="1" applyFont="1" applyAlignment="1">
      <alignment horizontal="center"/>
      <protection/>
    </xf>
    <xf numFmtId="0" fontId="26" fillId="0" borderId="19" xfId="476" applyFont="1" applyBorder="1" applyAlignment="1">
      <alignment horizontal="center"/>
      <protection/>
    </xf>
    <xf numFmtId="0" fontId="27" fillId="0" borderId="20" xfId="542" applyFont="1" applyBorder="1">
      <alignment/>
      <protection/>
    </xf>
    <xf numFmtId="0" fontId="27" fillId="0" borderId="21" xfId="542" applyFont="1" applyBorder="1" applyAlignment="1">
      <alignment horizontal="center"/>
      <protection/>
    </xf>
    <xf numFmtId="0" fontId="27" fillId="0" borderId="22" xfId="542" applyFont="1" applyBorder="1" applyAlignment="1">
      <alignment horizontal="center"/>
      <protection/>
    </xf>
    <xf numFmtId="0" fontId="27" fillId="0" borderId="23" xfId="542" applyFont="1" applyBorder="1">
      <alignment/>
      <protection/>
    </xf>
    <xf numFmtId="0" fontId="27" fillId="0" borderId="24" xfId="542" applyFont="1" applyBorder="1" applyAlignment="1">
      <alignment horizontal="center"/>
      <protection/>
    </xf>
    <xf numFmtId="0" fontId="27" fillId="0" borderId="0" xfId="542" applyFont="1" applyAlignment="1">
      <alignment horizontal="left"/>
      <protection/>
    </xf>
    <xf numFmtId="0" fontId="27" fillId="0" borderId="25" xfId="542" applyFont="1" applyBorder="1">
      <alignment/>
      <protection/>
    </xf>
    <xf numFmtId="0" fontId="27" fillId="0" borderId="22" xfId="542" applyFont="1" applyBorder="1">
      <alignment/>
      <protection/>
    </xf>
    <xf numFmtId="0" fontId="27" fillId="0" borderId="26" xfId="542" applyFont="1" applyBorder="1">
      <alignment/>
      <protection/>
    </xf>
    <xf numFmtId="0" fontId="27" fillId="0" borderId="23" xfId="542" applyFont="1" applyBorder="1" applyAlignment="1">
      <alignment horizontal="center"/>
      <protection/>
    </xf>
    <xf numFmtId="0" fontId="29" fillId="0" borderId="0" xfId="542" applyFont="1" applyAlignment="1">
      <alignment horizontal="center"/>
      <protection/>
    </xf>
    <xf numFmtId="0" fontId="27" fillId="0" borderId="27" xfId="542" applyFont="1" applyBorder="1">
      <alignment/>
      <protection/>
    </xf>
    <xf numFmtId="0" fontId="27" fillId="0" borderId="28" xfId="542" applyFont="1" applyBorder="1" applyAlignment="1">
      <alignment horizontal="center"/>
      <protection/>
    </xf>
    <xf numFmtId="0" fontId="27" fillId="0" borderId="29" xfId="542" applyFont="1" applyBorder="1">
      <alignment/>
      <protection/>
    </xf>
    <xf numFmtId="0" fontId="27" fillId="0" borderId="28" xfId="542" applyFont="1" applyBorder="1">
      <alignment/>
      <protection/>
    </xf>
    <xf numFmtId="0" fontId="27" fillId="0" borderId="19" xfId="542" applyFont="1" applyBorder="1">
      <alignment/>
      <protection/>
    </xf>
    <xf numFmtId="0" fontId="27" fillId="0" borderId="26" xfId="542" applyFont="1" applyBorder="1" applyAlignment="1">
      <alignment horizontal="center"/>
      <protection/>
    </xf>
    <xf numFmtId="0" fontId="30" fillId="0" borderId="23" xfId="542" applyFont="1" applyBorder="1" applyAlignment="1">
      <alignment horizontal="center"/>
      <protection/>
    </xf>
    <xf numFmtId="0" fontId="27" fillId="0" borderId="27" xfId="542" applyFont="1" applyBorder="1" applyAlignment="1">
      <alignment horizontal="center"/>
      <protection/>
    </xf>
    <xf numFmtId="0" fontId="27" fillId="0" borderId="19" xfId="542" applyFont="1" applyBorder="1" applyAlignment="1">
      <alignment horizontal="center"/>
      <protection/>
    </xf>
    <xf numFmtId="0" fontId="27" fillId="0" borderId="30" xfId="542" applyFont="1" applyBorder="1" applyAlignment="1">
      <alignment horizontal="center"/>
      <protection/>
    </xf>
    <xf numFmtId="0" fontId="27" fillId="0" borderId="31" xfId="542" applyFont="1" applyBorder="1" applyAlignment="1">
      <alignment horizontal="center"/>
      <protection/>
    </xf>
    <xf numFmtId="0" fontId="27" fillId="0" borderId="32" xfId="542" applyFont="1" applyBorder="1" applyAlignment="1">
      <alignment horizontal="center"/>
      <protection/>
    </xf>
    <xf numFmtId="0" fontId="27" fillId="0" borderId="33" xfId="542" applyFont="1" applyBorder="1" applyAlignment="1">
      <alignment horizontal="center"/>
      <protection/>
    </xf>
    <xf numFmtId="0" fontId="31" fillId="0" borderId="31" xfId="542" applyFont="1" applyBorder="1" applyAlignment="1">
      <alignment horizontal="center"/>
      <protection/>
    </xf>
    <xf numFmtId="0" fontId="32" fillId="0" borderId="31" xfId="542" applyFont="1" applyBorder="1" applyAlignment="1">
      <alignment horizontal="center"/>
      <protection/>
    </xf>
    <xf numFmtId="0" fontId="29" fillId="0" borderId="2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81" fontId="29" fillId="0" borderId="23" xfId="0" applyNumberFormat="1" applyFont="1" applyBorder="1" applyAlignment="1">
      <alignment horizontal="center" vertical="center" wrapText="1"/>
    </xf>
    <xf numFmtId="181" fontId="29" fillId="0" borderId="0" xfId="0" applyNumberFormat="1" applyFont="1" applyBorder="1" applyAlignment="1">
      <alignment horizontal="center" vertical="center" wrapText="1"/>
    </xf>
    <xf numFmtId="2" fontId="29" fillId="0" borderId="23" xfId="0" applyNumberFormat="1" applyFont="1" applyBorder="1" applyAlignment="1">
      <alignment horizontal="center" vertical="center" wrapText="1"/>
    </xf>
    <xf numFmtId="2" fontId="29" fillId="0" borderId="0" xfId="0" applyNumberFormat="1" applyFont="1" applyBorder="1" applyAlignment="1">
      <alignment horizontal="center" vertical="center" wrapText="1"/>
    </xf>
    <xf numFmtId="2" fontId="29" fillId="0" borderId="23" xfId="541" applyNumberFormat="1" applyFont="1" applyBorder="1" applyAlignment="1">
      <alignment horizontal="center" vertical="center" wrapText="1"/>
      <protection/>
    </xf>
    <xf numFmtId="2" fontId="29" fillId="0" borderId="0" xfId="541" applyNumberFormat="1" applyFont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29" fillId="0" borderId="23" xfId="0" applyFont="1" applyBorder="1" applyAlignment="1">
      <alignment horizontal="center"/>
    </xf>
    <xf numFmtId="181" fontId="29" fillId="0" borderId="23" xfId="0" applyNumberFormat="1" applyFont="1" applyBorder="1" applyAlignment="1">
      <alignment horizontal="center"/>
    </xf>
    <xf numFmtId="181" fontId="29" fillId="0" borderId="0" xfId="0" applyNumberFormat="1" applyFont="1" applyAlignment="1">
      <alignment horizontal="center"/>
    </xf>
    <xf numFmtId="2" fontId="29" fillId="0" borderId="23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2" fontId="29" fillId="0" borderId="23" xfId="541" applyNumberFormat="1" applyFont="1" applyBorder="1" applyAlignment="1">
      <alignment horizontal="center"/>
      <protection/>
    </xf>
    <xf numFmtId="2" fontId="29" fillId="0" borderId="0" xfId="541" applyNumberFormat="1" applyFont="1" applyBorder="1" applyAlignment="1">
      <alignment horizontal="center"/>
      <protection/>
    </xf>
    <xf numFmtId="0" fontId="29" fillId="0" borderId="0" xfId="0" applyFont="1" applyBorder="1" applyAlignment="1">
      <alignment horizontal="center"/>
    </xf>
    <xf numFmtId="181" fontId="29" fillId="0" borderId="0" xfId="0" applyNumberFormat="1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181" fontId="29" fillId="0" borderId="27" xfId="0" applyNumberFormat="1" applyFont="1" applyBorder="1" applyAlignment="1">
      <alignment horizontal="center"/>
    </xf>
    <xf numFmtId="181" fontId="29" fillId="0" borderId="19" xfId="0" applyNumberFormat="1" applyFont="1" applyBorder="1" applyAlignment="1">
      <alignment horizontal="center"/>
    </xf>
    <xf numFmtId="2" fontId="29" fillId="0" borderId="27" xfId="0" applyNumberFormat="1" applyFont="1" applyBorder="1" applyAlignment="1">
      <alignment horizontal="center"/>
    </xf>
    <xf numFmtId="2" fontId="29" fillId="0" borderId="19" xfId="0" applyNumberFormat="1" applyFont="1" applyBorder="1" applyAlignment="1">
      <alignment horizontal="center"/>
    </xf>
    <xf numFmtId="2" fontId="29" fillId="0" borderId="27" xfId="541" applyNumberFormat="1" applyFont="1" applyBorder="1" applyAlignment="1">
      <alignment horizontal="center"/>
      <protection/>
    </xf>
    <xf numFmtId="2" fontId="29" fillId="0" borderId="19" xfId="541" applyNumberFormat="1" applyFont="1" applyBorder="1" applyAlignment="1">
      <alignment horizontal="center"/>
      <protection/>
    </xf>
    <xf numFmtId="0" fontId="29" fillId="0" borderId="27" xfId="541" applyFont="1" applyBorder="1" applyAlignment="1">
      <alignment horizontal="center"/>
      <protection/>
    </xf>
    <xf numFmtId="0" fontId="29" fillId="0" borderId="19" xfId="541" applyFont="1" applyBorder="1" applyAlignment="1">
      <alignment horizontal="center"/>
      <protection/>
    </xf>
    <xf numFmtId="0" fontId="29" fillId="0" borderId="0" xfId="0" applyFont="1" applyAlignment="1">
      <alignment horizontal="center"/>
    </xf>
    <xf numFmtId="0" fontId="29" fillId="0" borderId="23" xfId="541" applyFont="1" applyBorder="1" applyAlignment="1">
      <alignment horizontal="center"/>
      <protection/>
    </xf>
    <xf numFmtId="0" fontId="29" fillId="0" borderId="0" xfId="541" applyFont="1" applyBorder="1" applyAlignment="1">
      <alignment horizontal="center"/>
      <protection/>
    </xf>
    <xf numFmtId="0" fontId="27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82" fontId="29" fillId="0" borderId="23" xfId="0" applyNumberFormat="1" applyFont="1" applyBorder="1" applyAlignment="1">
      <alignment horizontal="center"/>
    </xf>
    <xf numFmtId="181" fontId="30" fillId="0" borderId="23" xfId="0" applyNumberFormat="1" applyFont="1" applyBorder="1" applyAlignment="1">
      <alignment horizontal="center"/>
    </xf>
    <xf numFmtId="180" fontId="29" fillId="0" borderId="23" xfId="0" applyNumberFormat="1" applyFont="1" applyBorder="1" applyAlignment="1">
      <alignment horizontal="center"/>
    </xf>
    <xf numFmtId="181" fontId="29" fillId="0" borderId="0" xfId="0" applyNumberFormat="1" applyFont="1" applyAlignment="1">
      <alignment horizontal="center" vertical="center" wrapText="1"/>
    </xf>
    <xf numFmtId="0" fontId="29" fillId="0" borderId="23" xfId="541" applyFont="1" applyBorder="1" applyAlignment="1">
      <alignment horizontal="center" vertical="center" wrapText="1"/>
      <protection/>
    </xf>
    <xf numFmtId="0" fontId="29" fillId="0" borderId="0" xfId="541" applyFont="1" applyBorder="1" applyAlignment="1">
      <alignment horizontal="center" vertical="center" wrapText="1"/>
      <protection/>
    </xf>
    <xf numFmtId="181" fontId="27" fillId="0" borderId="23" xfId="0" applyNumberFormat="1" applyFont="1" applyBorder="1" applyAlignment="1">
      <alignment horizontal="center"/>
    </xf>
    <xf numFmtId="0" fontId="29" fillId="0" borderId="23" xfId="0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181" fontId="29" fillId="0" borderId="23" xfId="0" applyNumberFormat="1" applyFont="1" applyBorder="1" applyAlignment="1">
      <alignment vertical="center" wrapText="1"/>
    </xf>
    <xf numFmtId="0" fontId="29" fillId="0" borderId="23" xfId="541" applyFont="1" applyBorder="1" applyAlignment="1">
      <alignment vertical="center" wrapText="1"/>
      <protection/>
    </xf>
    <xf numFmtId="0" fontId="29" fillId="0" borderId="0" xfId="541" applyFont="1" applyBorder="1" applyAlignment="1">
      <alignment vertical="center" wrapText="1"/>
      <protection/>
    </xf>
    <xf numFmtId="0" fontId="29" fillId="0" borderId="27" xfId="0" applyFont="1" applyBorder="1" applyAlignment="1">
      <alignment/>
    </xf>
    <xf numFmtId="2" fontId="29" fillId="0" borderId="19" xfId="0" applyNumberFormat="1" applyFont="1" applyBorder="1" applyAlignment="1">
      <alignment/>
    </xf>
    <xf numFmtId="1" fontId="29" fillId="0" borderId="23" xfId="0" applyNumberFormat="1" applyFont="1" applyBorder="1" applyAlignment="1">
      <alignment horizontal="center"/>
    </xf>
    <xf numFmtId="0" fontId="29" fillId="0" borderId="23" xfId="543" applyFont="1" applyBorder="1" applyAlignment="1">
      <alignment horizontal="center"/>
      <protection/>
    </xf>
    <xf numFmtId="0" fontId="29" fillId="0" borderId="0" xfId="543" applyFont="1" applyBorder="1" applyAlignment="1">
      <alignment horizontal="center"/>
      <protection/>
    </xf>
    <xf numFmtId="2" fontId="29" fillId="0" borderId="23" xfId="543" applyNumberFormat="1" applyFont="1" applyBorder="1" applyAlignment="1">
      <alignment horizontal="center"/>
      <protection/>
    </xf>
    <xf numFmtId="2" fontId="29" fillId="0" borderId="0" xfId="543" applyNumberFormat="1" applyFont="1" applyBorder="1" applyAlignment="1">
      <alignment horizontal="center"/>
      <protection/>
    </xf>
    <xf numFmtId="2" fontId="29" fillId="0" borderId="0" xfId="0" applyNumberFormat="1" applyFont="1" applyAlignment="1">
      <alignment horizontal="center"/>
    </xf>
    <xf numFmtId="14" fontId="29" fillId="0" borderId="0" xfId="0" applyNumberFormat="1" applyFont="1" applyBorder="1" applyAlignment="1">
      <alignment horizontal="center"/>
    </xf>
    <xf numFmtId="182" fontId="29" fillId="0" borderId="0" xfId="0" applyNumberFormat="1" applyFont="1" applyBorder="1" applyAlignment="1">
      <alignment horizontal="center"/>
    </xf>
    <xf numFmtId="2" fontId="29" fillId="0" borderId="27" xfId="543" applyNumberFormat="1" applyFont="1" applyBorder="1" applyAlignment="1">
      <alignment horizontal="center"/>
      <protection/>
    </xf>
    <xf numFmtId="2" fontId="29" fillId="0" borderId="19" xfId="543" applyNumberFormat="1" applyFont="1" applyBorder="1" applyAlignment="1">
      <alignment horizontal="center"/>
      <protection/>
    </xf>
    <xf numFmtId="180" fontId="29" fillId="0" borderId="23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/>
    </xf>
    <xf numFmtId="182" fontId="29" fillId="0" borderId="27" xfId="0" applyNumberFormat="1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2" fontId="29" fillId="0" borderId="26" xfId="0" applyNumberFormat="1" applyFont="1" applyBorder="1" applyAlignment="1">
      <alignment horizontal="center"/>
    </xf>
    <xf numFmtId="183" fontId="29" fillId="0" borderId="23" xfId="0" applyNumberFormat="1" applyFont="1" applyBorder="1" applyAlignment="1">
      <alignment horizontal="center"/>
    </xf>
    <xf numFmtId="180" fontId="29" fillId="0" borderId="23" xfId="541" applyNumberFormat="1" applyFont="1" applyBorder="1" applyAlignment="1">
      <alignment horizontal="center"/>
      <protection/>
    </xf>
    <xf numFmtId="0" fontId="33" fillId="0" borderId="31" xfId="476" applyFont="1" applyBorder="1" applyAlignment="1">
      <alignment horizontal="center"/>
      <protection/>
    </xf>
    <xf numFmtId="0" fontId="33" fillId="0" borderId="32" xfId="476" applyFont="1" applyBorder="1" applyAlignment="1">
      <alignment horizontal="center"/>
      <protection/>
    </xf>
    <xf numFmtId="181" fontId="33" fillId="0" borderId="31" xfId="476" applyNumberFormat="1" applyFont="1" applyBorder="1" applyAlignment="1">
      <alignment horizontal="center"/>
      <protection/>
    </xf>
    <xf numFmtId="181" fontId="33" fillId="0" borderId="32" xfId="476" applyNumberFormat="1" applyFont="1" applyBorder="1" applyAlignment="1">
      <alignment horizontal="center"/>
      <protection/>
    </xf>
    <xf numFmtId="180" fontId="27" fillId="0" borderId="31" xfId="476" applyNumberFormat="1" applyFont="1" applyBorder="1" applyAlignment="1">
      <alignment horizontal="center"/>
      <protection/>
    </xf>
    <xf numFmtId="9" fontId="33" fillId="0" borderId="31" xfId="573" applyFont="1" applyBorder="1" applyAlignment="1">
      <alignment horizontal="center"/>
    </xf>
    <xf numFmtId="181" fontId="27" fillId="0" borderId="31" xfId="476" applyNumberFormat="1" applyFont="1" applyBorder="1" applyAlignment="1">
      <alignment horizontal="center"/>
      <protection/>
    </xf>
    <xf numFmtId="2" fontId="33" fillId="0" borderId="31" xfId="476" applyNumberFormat="1" applyFont="1" applyBorder="1" applyAlignment="1">
      <alignment horizontal="center"/>
      <protection/>
    </xf>
  </cellXfs>
  <cellStyles count="60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4" xfId="22"/>
    <cellStyle name="20% - Accent1 4 2" xfId="23"/>
    <cellStyle name="20% - Accent1 5" xfId="24"/>
    <cellStyle name="20% - Accent1 6" xfId="25"/>
    <cellStyle name="20% - Accent1 7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2 4 2" xfId="35"/>
    <cellStyle name="20% - Accent2 5" xfId="36"/>
    <cellStyle name="20% - Accent2 6" xfId="37"/>
    <cellStyle name="20% - Accent2 7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4" xfId="46"/>
    <cellStyle name="20% - Accent3 4 2" xfId="47"/>
    <cellStyle name="20% - Accent3 5" xfId="48"/>
    <cellStyle name="20% - Accent3 6" xfId="49"/>
    <cellStyle name="20% - Accent3 7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4" xfId="58"/>
    <cellStyle name="20% - Accent4 4 2" xfId="59"/>
    <cellStyle name="20% - Accent4 5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4 2" xfId="71"/>
    <cellStyle name="20% - Accent5 5" xfId="72"/>
    <cellStyle name="20% - Accent5 6" xfId="73"/>
    <cellStyle name="20% - Accent5 7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4" xfId="82"/>
    <cellStyle name="20% - Accent6 4 2" xfId="83"/>
    <cellStyle name="20% - Accent6 5" xfId="84"/>
    <cellStyle name="20% - Accent6 6" xfId="85"/>
    <cellStyle name="20% - Accent6 7" xfId="86"/>
    <cellStyle name="40% - Accent1" xfId="87"/>
    <cellStyle name="40% - Accent1 2" xfId="88"/>
    <cellStyle name="40% - Accent1 2 2" xfId="89"/>
    <cellStyle name="40% - Accent1 2 3" xfId="90"/>
    <cellStyle name="40% - Accent1 2 4" xfId="91"/>
    <cellStyle name="40% - Accent1 2 5" xfId="92"/>
    <cellStyle name="40% - Accent1 3" xfId="93"/>
    <cellStyle name="40% - Accent1 4" xfId="94"/>
    <cellStyle name="40% - Accent1 4 2" xfId="95"/>
    <cellStyle name="40% - Accent1 5" xfId="96"/>
    <cellStyle name="40% - Accent1 6" xfId="97"/>
    <cellStyle name="40% - Accent1 7" xfId="98"/>
    <cellStyle name="40% - Accent2" xfId="99"/>
    <cellStyle name="40% - Accent2 2" xfId="100"/>
    <cellStyle name="40% - Accent2 2 2" xfId="101"/>
    <cellStyle name="40% - Accent2 2 3" xfId="102"/>
    <cellStyle name="40% - Accent2 2 4" xfId="103"/>
    <cellStyle name="40% - Accent2 2 5" xfId="104"/>
    <cellStyle name="40% - Accent2 3" xfId="105"/>
    <cellStyle name="40% - Accent2 4" xfId="106"/>
    <cellStyle name="40% - Accent2 4 2" xfId="107"/>
    <cellStyle name="40% - Accent2 5" xfId="108"/>
    <cellStyle name="40% - Accent2 6" xfId="109"/>
    <cellStyle name="40% - Accent2 7" xfId="110"/>
    <cellStyle name="40% - Accent3" xfId="111"/>
    <cellStyle name="40% - Accent3 2" xfId="112"/>
    <cellStyle name="40% - Accent3 2 2" xfId="113"/>
    <cellStyle name="40% - Accent3 2 3" xfId="114"/>
    <cellStyle name="40% - Accent3 2 4" xfId="115"/>
    <cellStyle name="40% - Accent3 2 5" xfId="116"/>
    <cellStyle name="40% - Accent3 3" xfId="117"/>
    <cellStyle name="40% - Accent3 4" xfId="118"/>
    <cellStyle name="40% - Accent3 4 2" xfId="119"/>
    <cellStyle name="40% - Accent3 5" xfId="120"/>
    <cellStyle name="40% - Accent3 6" xfId="121"/>
    <cellStyle name="40% - Accent3 7" xfId="122"/>
    <cellStyle name="40% - Accent4" xfId="123"/>
    <cellStyle name="40% - Accent4 2" xfId="124"/>
    <cellStyle name="40% - Accent4 2 2" xfId="125"/>
    <cellStyle name="40% - Accent4 2 3" xfId="126"/>
    <cellStyle name="40% - Accent4 2 4" xfId="127"/>
    <cellStyle name="40% - Accent4 2 5" xfId="128"/>
    <cellStyle name="40% - Accent4 3" xfId="129"/>
    <cellStyle name="40% - Accent4 4" xfId="130"/>
    <cellStyle name="40% - Accent4 4 2" xfId="131"/>
    <cellStyle name="40% - Accent4 5" xfId="132"/>
    <cellStyle name="40% - Accent4 6" xfId="133"/>
    <cellStyle name="40% - Accent4 7" xfId="134"/>
    <cellStyle name="40% - Accent5" xfId="135"/>
    <cellStyle name="40% - Accent5 2" xfId="136"/>
    <cellStyle name="40% - Accent5 2 2" xfId="137"/>
    <cellStyle name="40% - Accent5 2 3" xfId="138"/>
    <cellStyle name="40% - Accent5 2 4" xfId="139"/>
    <cellStyle name="40% - Accent5 2 5" xfId="140"/>
    <cellStyle name="40% - Accent5 3" xfId="141"/>
    <cellStyle name="40% - Accent5 4" xfId="142"/>
    <cellStyle name="40% - Accent5 4 2" xfId="143"/>
    <cellStyle name="40% - Accent5 5" xfId="144"/>
    <cellStyle name="40% - Accent5 6" xfId="145"/>
    <cellStyle name="40% - Accent5 7" xfId="146"/>
    <cellStyle name="40% - Accent6" xfId="147"/>
    <cellStyle name="40% - Accent6 2" xfId="148"/>
    <cellStyle name="40% - Accent6 2 2" xfId="149"/>
    <cellStyle name="40% - Accent6 2 3" xfId="150"/>
    <cellStyle name="40% - Accent6 2 4" xfId="151"/>
    <cellStyle name="40% - Accent6 2 5" xfId="152"/>
    <cellStyle name="40% - Accent6 3" xfId="153"/>
    <cellStyle name="40% - Accent6 4" xfId="154"/>
    <cellStyle name="40% - Accent6 4 2" xfId="155"/>
    <cellStyle name="40% - Accent6 5" xfId="156"/>
    <cellStyle name="40% - Accent6 6" xfId="157"/>
    <cellStyle name="40% - Accent6 7" xfId="158"/>
    <cellStyle name="60% - Accent1" xfId="159"/>
    <cellStyle name="60% - Accent1 2" xfId="160"/>
    <cellStyle name="60% - Accent1 2 2" xfId="161"/>
    <cellStyle name="60% - Accent1 2 3" xfId="162"/>
    <cellStyle name="60% - Accent1 2 4" xfId="163"/>
    <cellStyle name="60% - Accent1 2 5" xfId="164"/>
    <cellStyle name="60% - Accent1 3" xfId="165"/>
    <cellStyle name="60% - Accent1 4" xfId="166"/>
    <cellStyle name="60% - Accent1 4 2" xfId="167"/>
    <cellStyle name="60% - Accent1 5" xfId="168"/>
    <cellStyle name="60% - Accent1 6" xfId="169"/>
    <cellStyle name="60% - Accent1 7" xfId="170"/>
    <cellStyle name="60% - Accent2" xfId="171"/>
    <cellStyle name="60% - Accent2 2" xfId="172"/>
    <cellStyle name="60% - Accent2 2 2" xfId="173"/>
    <cellStyle name="60% - Accent2 2 3" xfId="174"/>
    <cellStyle name="60% - Accent2 2 4" xfId="175"/>
    <cellStyle name="60% - Accent2 2 5" xfId="176"/>
    <cellStyle name="60% - Accent2 3" xfId="177"/>
    <cellStyle name="60% - Accent2 4" xfId="178"/>
    <cellStyle name="60% - Accent2 4 2" xfId="179"/>
    <cellStyle name="60% - Accent2 5" xfId="180"/>
    <cellStyle name="60% - Accent2 6" xfId="181"/>
    <cellStyle name="60% - Accent2 7" xfId="182"/>
    <cellStyle name="60% - Accent3" xfId="183"/>
    <cellStyle name="60% - Accent3 2" xfId="184"/>
    <cellStyle name="60% - Accent3 2 2" xfId="185"/>
    <cellStyle name="60% - Accent3 2 3" xfId="186"/>
    <cellStyle name="60% - Accent3 2 4" xfId="187"/>
    <cellStyle name="60% - Accent3 2 5" xfId="188"/>
    <cellStyle name="60% - Accent3 3" xfId="189"/>
    <cellStyle name="60% - Accent3 4" xfId="190"/>
    <cellStyle name="60% - Accent3 4 2" xfId="191"/>
    <cellStyle name="60% - Accent3 5" xfId="192"/>
    <cellStyle name="60% - Accent3 6" xfId="193"/>
    <cellStyle name="60% - Accent3 7" xfId="194"/>
    <cellStyle name="60% - Accent4" xfId="195"/>
    <cellStyle name="60% - Accent4 2" xfId="196"/>
    <cellStyle name="60% - Accent4 2 2" xfId="197"/>
    <cellStyle name="60% - Accent4 2 3" xfId="198"/>
    <cellStyle name="60% - Accent4 2 4" xfId="199"/>
    <cellStyle name="60% - Accent4 2 5" xfId="200"/>
    <cellStyle name="60% - Accent4 3" xfId="201"/>
    <cellStyle name="60% - Accent4 4" xfId="202"/>
    <cellStyle name="60% - Accent4 4 2" xfId="203"/>
    <cellStyle name="60% - Accent4 5" xfId="204"/>
    <cellStyle name="60% - Accent4 6" xfId="205"/>
    <cellStyle name="60% - Accent4 7" xfId="206"/>
    <cellStyle name="60% - Accent5" xfId="207"/>
    <cellStyle name="60% - Accent5 2" xfId="208"/>
    <cellStyle name="60% - Accent5 2 2" xfId="209"/>
    <cellStyle name="60% - Accent5 2 3" xfId="210"/>
    <cellStyle name="60% - Accent5 2 4" xfId="211"/>
    <cellStyle name="60% - Accent5 2 5" xfId="212"/>
    <cellStyle name="60% - Accent5 3" xfId="213"/>
    <cellStyle name="60% - Accent5 4" xfId="214"/>
    <cellStyle name="60% - Accent5 4 2" xfId="215"/>
    <cellStyle name="60% - Accent5 5" xfId="216"/>
    <cellStyle name="60% - Accent5 6" xfId="217"/>
    <cellStyle name="60% - Accent5 7" xfId="218"/>
    <cellStyle name="60% - Accent6" xfId="219"/>
    <cellStyle name="60% - Accent6 2" xfId="220"/>
    <cellStyle name="60% - Accent6 2 2" xfId="221"/>
    <cellStyle name="60% - Accent6 2 3" xfId="222"/>
    <cellStyle name="60% - Accent6 2 4" xfId="223"/>
    <cellStyle name="60% - Accent6 2 5" xfId="224"/>
    <cellStyle name="60% - Accent6 3" xfId="225"/>
    <cellStyle name="60% - Accent6 4" xfId="226"/>
    <cellStyle name="60% - Accent6 4 2" xfId="227"/>
    <cellStyle name="60% - Accent6 5" xfId="228"/>
    <cellStyle name="60% - Accent6 6" xfId="229"/>
    <cellStyle name="60% - Accent6 7" xfId="230"/>
    <cellStyle name="Accent1" xfId="231"/>
    <cellStyle name="Accent1 2" xfId="232"/>
    <cellStyle name="Accent1 2 2" xfId="233"/>
    <cellStyle name="Accent1 2 3" xfId="234"/>
    <cellStyle name="Accent1 2 4" xfId="235"/>
    <cellStyle name="Accent1 2 5" xfId="236"/>
    <cellStyle name="Accent1 3" xfId="237"/>
    <cellStyle name="Accent1 4" xfId="238"/>
    <cellStyle name="Accent1 4 2" xfId="239"/>
    <cellStyle name="Accent1 5" xfId="240"/>
    <cellStyle name="Accent1 6" xfId="241"/>
    <cellStyle name="Accent1 7" xfId="242"/>
    <cellStyle name="Accent2" xfId="243"/>
    <cellStyle name="Accent2 2" xfId="244"/>
    <cellStyle name="Accent2 2 2" xfId="245"/>
    <cellStyle name="Accent2 2 3" xfId="246"/>
    <cellStyle name="Accent2 2 4" xfId="247"/>
    <cellStyle name="Accent2 2 5" xfId="248"/>
    <cellStyle name="Accent2 3" xfId="249"/>
    <cellStyle name="Accent2 4" xfId="250"/>
    <cellStyle name="Accent2 4 2" xfId="251"/>
    <cellStyle name="Accent2 5" xfId="252"/>
    <cellStyle name="Accent2 6" xfId="253"/>
    <cellStyle name="Accent2 7" xfId="254"/>
    <cellStyle name="Accent3" xfId="255"/>
    <cellStyle name="Accent3 2" xfId="256"/>
    <cellStyle name="Accent3 2 2" xfId="257"/>
    <cellStyle name="Accent3 2 3" xfId="258"/>
    <cellStyle name="Accent3 2 4" xfId="259"/>
    <cellStyle name="Accent3 2 5" xfId="260"/>
    <cellStyle name="Accent3 3" xfId="261"/>
    <cellStyle name="Accent3 4" xfId="262"/>
    <cellStyle name="Accent3 4 2" xfId="263"/>
    <cellStyle name="Accent3 5" xfId="264"/>
    <cellStyle name="Accent3 6" xfId="265"/>
    <cellStyle name="Accent3 7" xfId="266"/>
    <cellStyle name="Accent4" xfId="267"/>
    <cellStyle name="Accent4 2" xfId="268"/>
    <cellStyle name="Accent4 2 2" xfId="269"/>
    <cellStyle name="Accent4 2 3" xfId="270"/>
    <cellStyle name="Accent4 2 4" xfId="271"/>
    <cellStyle name="Accent4 2 5" xfId="272"/>
    <cellStyle name="Accent4 3" xfId="273"/>
    <cellStyle name="Accent4 4" xfId="274"/>
    <cellStyle name="Accent4 4 2" xfId="275"/>
    <cellStyle name="Accent4 5" xfId="276"/>
    <cellStyle name="Accent4 6" xfId="277"/>
    <cellStyle name="Accent4 7" xfId="278"/>
    <cellStyle name="Accent5" xfId="279"/>
    <cellStyle name="Accent5 2" xfId="280"/>
    <cellStyle name="Accent5 2 2" xfId="281"/>
    <cellStyle name="Accent5 2 3" xfId="282"/>
    <cellStyle name="Accent5 2 4" xfId="283"/>
    <cellStyle name="Accent5 2 5" xfId="284"/>
    <cellStyle name="Accent5 3" xfId="285"/>
    <cellStyle name="Accent5 4" xfId="286"/>
    <cellStyle name="Accent5 4 2" xfId="287"/>
    <cellStyle name="Accent5 5" xfId="288"/>
    <cellStyle name="Accent5 6" xfId="289"/>
    <cellStyle name="Accent5 7" xfId="290"/>
    <cellStyle name="Accent6" xfId="291"/>
    <cellStyle name="Accent6 2" xfId="292"/>
    <cellStyle name="Accent6 2 2" xfId="293"/>
    <cellStyle name="Accent6 2 3" xfId="294"/>
    <cellStyle name="Accent6 2 4" xfId="295"/>
    <cellStyle name="Accent6 2 5" xfId="296"/>
    <cellStyle name="Accent6 3" xfId="297"/>
    <cellStyle name="Accent6 4" xfId="298"/>
    <cellStyle name="Accent6 4 2" xfId="299"/>
    <cellStyle name="Accent6 5" xfId="300"/>
    <cellStyle name="Accent6 6" xfId="301"/>
    <cellStyle name="Accent6 7" xfId="302"/>
    <cellStyle name="Bad" xfId="303"/>
    <cellStyle name="Bad 2" xfId="304"/>
    <cellStyle name="Bad 2 2" xfId="305"/>
    <cellStyle name="Bad 2 3" xfId="306"/>
    <cellStyle name="Bad 2 4" xfId="307"/>
    <cellStyle name="Bad 2 5" xfId="308"/>
    <cellStyle name="Bad 3" xfId="309"/>
    <cellStyle name="Bad 4" xfId="310"/>
    <cellStyle name="Bad 4 2" xfId="311"/>
    <cellStyle name="Bad 5" xfId="312"/>
    <cellStyle name="Bad 6" xfId="313"/>
    <cellStyle name="Bad 7" xfId="314"/>
    <cellStyle name="Calculation" xfId="315"/>
    <cellStyle name="Calculation 2" xfId="316"/>
    <cellStyle name="Calculation 2 2" xfId="317"/>
    <cellStyle name="Calculation 2 3" xfId="318"/>
    <cellStyle name="Calculation 2 4" xfId="319"/>
    <cellStyle name="Calculation 2 5" xfId="320"/>
    <cellStyle name="Calculation 2_Copy of SAN2010" xfId="321"/>
    <cellStyle name="Calculation 3" xfId="322"/>
    <cellStyle name="Calculation 4" xfId="323"/>
    <cellStyle name="Calculation 4 2" xfId="324"/>
    <cellStyle name="Calculation 4_Copy of SAN2010" xfId="325"/>
    <cellStyle name="Calculation 5" xfId="326"/>
    <cellStyle name="Calculation 6" xfId="327"/>
    <cellStyle name="Calculation 7" xfId="328"/>
    <cellStyle name="Check Cell" xfId="329"/>
    <cellStyle name="Check Cell 2" xfId="330"/>
    <cellStyle name="Check Cell 2 2" xfId="331"/>
    <cellStyle name="Check Cell 2 3" xfId="332"/>
    <cellStyle name="Check Cell 2 4" xfId="333"/>
    <cellStyle name="Check Cell 2 5" xfId="334"/>
    <cellStyle name="Check Cell 2_Copy of SAN2010" xfId="335"/>
    <cellStyle name="Check Cell 3" xfId="336"/>
    <cellStyle name="Check Cell 4" xfId="337"/>
    <cellStyle name="Check Cell 4 2" xfId="338"/>
    <cellStyle name="Check Cell 4_Copy of SAN2010" xfId="339"/>
    <cellStyle name="Check Cell 5" xfId="340"/>
    <cellStyle name="Check Cell 6" xfId="341"/>
    <cellStyle name="Check Cell 7" xfId="342"/>
    <cellStyle name="Comma" xfId="343"/>
    <cellStyle name="Comma [0]" xfId="344"/>
    <cellStyle name="Comma 10" xfId="345"/>
    <cellStyle name="Comma 11" xfId="346"/>
    <cellStyle name="Comma 14" xfId="347"/>
    <cellStyle name="Comma 2" xfId="348"/>
    <cellStyle name="Comma 3" xfId="349"/>
    <cellStyle name="Comma 4" xfId="350"/>
    <cellStyle name="Comma 5" xfId="351"/>
    <cellStyle name="Comma 6" xfId="352"/>
    <cellStyle name="Comma 7" xfId="353"/>
    <cellStyle name="Comma 8" xfId="354"/>
    <cellStyle name="Comma 9" xfId="355"/>
    <cellStyle name="Currency" xfId="356"/>
    <cellStyle name="Currency [0]" xfId="357"/>
    <cellStyle name="Explanatory Text" xfId="358"/>
    <cellStyle name="Explanatory Text 2" xfId="359"/>
    <cellStyle name="Explanatory Text 2 2" xfId="360"/>
    <cellStyle name="Explanatory Text 2 3" xfId="361"/>
    <cellStyle name="Explanatory Text 2 4" xfId="362"/>
    <cellStyle name="Explanatory Text 2 5" xfId="363"/>
    <cellStyle name="Explanatory Text 3" xfId="364"/>
    <cellStyle name="Explanatory Text 4" xfId="365"/>
    <cellStyle name="Explanatory Text 4 2" xfId="366"/>
    <cellStyle name="Explanatory Text 5" xfId="367"/>
    <cellStyle name="Explanatory Text 6" xfId="368"/>
    <cellStyle name="Explanatory Text 7" xfId="369"/>
    <cellStyle name="Good" xfId="370"/>
    <cellStyle name="Good 2" xfId="371"/>
    <cellStyle name="Good 2 2" xfId="372"/>
    <cellStyle name="Good 2 3" xfId="373"/>
    <cellStyle name="Good 2 4" xfId="374"/>
    <cellStyle name="Good 2 5" xfId="375"/>
    <cellStyle name="Good 3" xfId="376"/>
    <cellStyle name="Good 4" xfId="377"/>
    <cellStyle name="Good 4 2" xfId="378"/>
    <cellStyle name="Good 5" xfId="379"/>
    <cellStyle name="Good 6" xfId="380"/>
    <cellStyle name="Good 7" xfId="381"/>
    <cellStyle name="Heading 1" xfId="382"/>
    <cellStyle name="Heading 1 2" xfId="383"/>
    <cellStyle name="Heading 1 2 2" xfId="384"/>
    <cellStyle name="Heading 1 2 3" xfId="385"/>
    <cellStyle name="Heading 1 2 4" xfId="386"/>
    <cellStyle name="Heading 1 2 5" xfId="387"/>
    <cellStyle name="Heading 1 2_Copy of SAN2010" xfId="388"/>
    <cellStyle name="Heading 1 3" xfId="389"/>
    <cellStyle name="Heading 1 4" xfId="390"/>
    <cellStyle name="Heading 1 4 2" xfId="391"/>
    <cellStyle name="Heading 1 4_Copy of SAN2010" xfId="392"/>
    <cellStyle name="Heading 1 5" xfId="393"/>
    <cellStyle name="Heading 1 6" xfId="394"/>
    <cellStyle name="Heading 1 7" xfId="395"/>
    <cellStyle name="Heading 2" xfId="396"/>
    <cellStyle name="Heading 2 2" xfId="397"/>
    <cellStyle name="Heading 2 2 2" xfId="398"/>
    <cellStyle name="Heading 2 2 3" xfId="399"/>
    <cellStyle name="Heading 2 2 4" xfId="400"/>
    <cellStyle name="Heading 2 2 5" xfId="401"/>
    <cellStyle name="Heading 2 2_Copy of SAN2010" xfId="402"/>
    <cellStyle name="Heading 2 3" xfId="403"/>
    <cellStyle name="Heading 2 4" xfId="404"/>
    <cellStyle name="Heading 2 4 2" xfId="405"/>
    <cellStyle name="Heading 2 4_Copy of SAN2010" xfId="406"/>
    <cellStyle name="Heading 2 5" xfId="407"/>
    <cellStyle name="Heading 2 6" xfId="408"/>
    <cellStyle name="Heading 2 7" xfId="409"/>
    <cellStyle name="Heading 3" xfId="410"/>
    <cellStyle name="Heading 3 2" xfId="411"/>
    <cellStyle name="Heading 3 2 2" xfId="412"/>
    <cellStyle name="Heading 3 2 3" xfId="413"/>
    <cellStyle name="Heading 3 2 4" xfId="414"/>
    <cellStyle name="Heading 3 2 5" xfId="415"/>
    <cellStyle name="Heading 3 2_Copy of SAN2010" xfId="416"/>
    <cellStyle name="Heading 3 3" xfId="417"/>
    <cellStyle name="Heading 3 4" xfId="418"/>
    <cellStyle name="Heading 3 4 2" xfId="419"/>
    <cellStyle name="Heading 3 4_Copy of SAN2010" xfId="420"/>
    <cellStyle name="Heading 3 5" xfId="421"/>
    <cellStyle name="Heading 3 6" xfId="422"/>
    <cellStyle name="Heading 3 7" xfId="423"/>
    <cellStyle name="Heading 4" xfId="424"/>
    <cellStyle name="Heading 4 2" xfId="425"/>
    <cellStyle name="Heading 4 2 2" xfId="426"/>
    <cellStyle name="Heading 4 2 3" xfId="427"/>
    <cellStyle name="Heading 4 2 4" xfId="428"/>
    <cellStyle name="Heading 4 2 5" xfId="429"/>
    <cellStyle name="Heading 4 3" xfId="430"/>
    <cellStyle name="Heading 4 4" xfId="431"/>
    <cellStyle name="Heading 4 4 2" xfId="432"/>
    <cellStyle name="Heading 4 5" xfId="433"/>
    <cellStyle name="Heading 4 6" xfId="434"/>
    <cellStyle name="Heading 4 7" xfId="435"/>
    <cellStyle name="Input" xfId="436"/>
    <cellStyle name="Input 2" xfId="437"/>
    <cellStyle name="Input 2 2" xfId="438"/>
    <cellStyle name="Input 2 3" xfId="439"/>
    <cellStyle name="Input 2 4" xfId="440"/>
    <cellStyle name="Input 2 5" xfId="441"/>
    <cellStyle name="Input 2_Copy of SAN2010" xfId="442"/>
    <cellStyle name="Input 3" xfId="443"/>
    <cellStyle name="Input 4" xfId="444"/>
    <cellStyle name="Input 4 2" xfId="445"/>
    <cellStyle name="Input 4_Copy of SAN2010" xfId="446"/>
    <cellStyle name="Input 5" xfId="447"/>
    <cellStyle name="Input 6" xfId="448"/>
    <cellStyle name="Input 7" xfId="449"/>
    <cellStyle name="Linked Cell" xfId="450"/>
    <cellStyle name="Linked Cell 2" xfId="451"/>
    <cellStyle name="Linked Cell 2 2" xfId="452"/>
    <cellStyle name="Linked Cell 2 3" xfId="453"/>
    <cellStyle name="Linked Cell 2 4" xfId="454"/>
    <cellStyle name="Linked Cell 2 5" xfId="455"/>
    <cellStyle name="Linked Cell 2_Copy of SAN2010" xfId="456"/>
    <cellStyle name="Linked Cell 3" xfId="457"/>
    <cellStyle name="Linked Cell 4" xfId="458"/>
    <cellStyle name="Linked Cell 4 2" xfId="459"/>
    <cellStyle name="Linked Cell 4_Copy of SAN2010" xfId="460"/>
    <cellStyle name="Linked Cell 5" xfId="461"/>
    <cellStyle name="Linked Cell 6" xfId="462"/>
    <cellStyle name="Linked Cell 7" xfId="463"/>
    <cellStyle name="Neutral" xfId="464"/>
    <cellStyle name="Neutral 2" xfId="465"/>
    <cellStyle name="Neutral 2 2" xfId="466"/>
    <cellStyle name="Neutral 2 3" xfId="467"/>
    <cellStyle name="Neutral 2 4" xfId="468"/>
    <cellStyle name="Neutral 2 5" xfId="469"/>
    <cellStyle name="Neutral 3" xfId="470"/>
    <cellStyle name="Neutral 4" xfId="471"/>
    <cellStyle name="Neutral 4 2" xfId="472"/>
    <cellStyle name="Neutral 5" xfId="473"/>
    <cellStyle name="Neutral 6" xfId="474"/>
    <cellStyle name="Neutral 7" xfId="475"/>
    <cellStyle name="Normal 10" xfId="476"/>
    <cellStyle name="Normal 10 2" xfId="477"/>
    <cellStyle name="Normal 11" xfId="478"/>
    <cellStyle name="Normal 12" xfId="479"/>
    <cellStyle name="Normal 13" xfId="480"/>
    <cellStyle name="Normal 14" xfId="481"/>
    <cellStyle name="Normal 14 2" xfId="482"/>
    <cellStyle name="Normal 14_Copy of SAN2010" xfId="483"/>
    <cellStyle name="Normal 15" xfId="484"/>
    <cellStyle name="Normal 16" xfId="485"/>
    <cellStyle name="Normal 17" xfId="486"/>
    <cellStyle name="Normal 18" xfId="487"/>
    <cellStyle name="Normal 19" xfId="488"/>
    <cellStyle name="Normal 2" xfId="489"/>
    <cellStyle name="Normal 2 2" xfId="490"/>
    <cellStyle name="Normal 2 2 2" xfId="491"/>
    <cellStyle name="Normal 2 2 3" xfId="492"/>
    <cellStyle name="Normal 2 2 4" xfId="493"/>
    <cellStyle name="Normal 2 2 5" xfId="494"/>
    <cellStyle name="Normal 2 2 6" xfId="495"/>
    <cellStyle name="Normal 2 2 7" xfId="496"/>
    <cellStyle name="Normal 2 2_2D4CD000" xfId="497"/>
    <cellStyle name="Normal 2 3" xfId="498"/>
    <cellStyle name="Normal 2 4" xfId="499"/>
    <cellStyle name="Normal 2 5" xfId="500"/>
    <cellStyle name="Normal 2 6" xfId="501"/>
    <cellStyle name="Normal 2 7" xfId="502"/>
    <cellStyle name="Normal 2 7 2" xfId="503"/>
    <cellStyle name="Normal 2 7 3" xfId="504"/>
    <cellStyle name="Normal 2 8" xfId="505"/>
    <cellStyle name="Normal 2 9" xfId="506"/>
    <cellStyle name="Normal 2_ELEQTRO" xfId="507"/>
    <cellStyle name="Normal 20" xfId="508"/>
    <cellStyle name="Normal 21" xfId="509"/>
    <cellStyle name="Normal 22" xfId="510"/>
    <cellStyle name="Normal 23" xfId="511"/>
    <cellStyle name="Normal 24" xfId="512"/>
    <cellStyle name="Normal 25" xfId="513"/>
    <cellStyle name="Normal 26" xfId="514"/>
    <cellStyle name="Normal 27" xfId="515"/>
    <cellStyle name="Normal 28" xfId="516"/>
    <cellStyle name="Normal 29" xfId="517"/>
    <cellStyle name="Normal 3" xfId="518"/>
    <cellStyle name="Normal 3 2" xfId="519"/>
    <cellStyle name="Normal 3 2 2" xfId="520"/>
    <cellStyle name="Normal 3 2_Q.W. ADMINISTRACIULI SENOBA" xfId="521"/>
    <cellStyle name="Normal 30" xfId="522"/>
    <cellStyle name="Normal 31" xfId="523"/>
    <cellStyle name="Normal 34" xfId="524"/>
    <cellStyle name="Normal 4" xfId="525"/>
    <cellStyle name="Normal 5" xfId="526"/>
    <cellStyle name="Normal 5 2" xfId="527"/>
    <cellStyle name="Normal 5_Copy of SAN2010" xfId="528"/>
    <cellStyle name="Normal 6" xfId="529"/>
    <cellStyle name="Normal 7" xfId="530"/>
    <cellStyle name="Normal 8" xfId="531"/>
    <cellStyle name="Normal 8 2" xfId="532"/>
    <cellStyle name="Normal 8_2D4CD000" xfId="533"/>
    <cellStyle name="Normal 9" xfId="534"/>
    <cellStyle name="Normal 9 2" xfId="535"/>
    <cellStyle name="Normal 9 2 2" xfId="536"/>
    <cellStyle name="Normal 9 2 3" xfId="537"/>
    <cellStyle name="Normal 9 2 4" xfId="538"/>
    <cellStyle name="Normal 9 2_Q.W. ADMINISTRACIULI SENOBA" xfId="539"/>
    <cellStyle name="Normal 9_2D4CD000" xfId="540"/>
    <cellStyle name="Normal_gare wyalsadfenigagarini 10" xfId="541"/>
    <cellStyle name="Normal_gare wyalsadfenigagarini 2_SMSH2008-IIkv ." xfId="542"/>
    <cellStyle name="Normal_gare wyalsadfenigagarini_SMSH2008-IIkv ." xfId="543"/>
    <cellStyle name="Normal_sida wyalsadeni 2_SMSH2008-IIkv ." xfId="544"/>
    <cellStyle name="Note" xfId="545"/>
    <cellStyle name="Note 2" xfId="546"/>
    <cellStyle name="Note 2 2" xfId="547"/>
    <cellStyle name="Note 2 3" xfId="548"/>
    <cellStyle name="Note 2 4" xfId="549"/>
    <cellStyle name="Note 2 5" xfId="550"/>
    <cellStyle name="Note 2_Copy of SAN2010" xfId="551"/>
    <cellStyle name="Note 3" xfId="552"/>
    <cellStyle name="Note 4" xfId="553"/>
    <cellStyle name="Note 4 2" xfId="554"/>
    <cellStyle name="Note 4_Copy of SAN2010" xfId="555"/>
    <cellStyle name="Note 5" xfId="556"/>
    <cellStyle name="Note 6" xfId="557"/>
    <cellStyle name="Note 7" xfId="558"/>
    <cellStyle name="Output" xfId="559"/>
    <cellStyle name="Output 2" xfId="560"/>
    <cellStyle name="Output 2 2" xfId="561"/>
    <cellStyle name="Output 2 3" xfId="562"/>
    <cellStyle name="Output 2 4" xfId="563"/>
    <cellStyle name="Output 2 5" xfId="564"/>
    <cellStyle name="Output 2_Copy of SAN2010" xfId="565"/>
    <cellStyle name="Output 3" xfId="566"/>
    <cellStyle name="Output 4" xfId="567"/>
    <cellStyle name="Output 4 2" xfId="568"/>
    <cellStyle name="Output 4_Copy of SAN2010" xfId="569"/>
    <cellStyle name="Output 5" xfId="570"/>
    <cellStyle name="Output 6" xfId="571"/>
    <cellStyle name="Output 7" xfId="572"/>
    <cellStyle name="Percent" xfId="573"/>
    <cellStyle name="Percent 2" xfId="574"/>
    <cellStyle name="Style 1" xfId="575"/>
    <cellStyle name="Title" xfId="576"/>
    <cellStyle name="Title 2" xfId="577"/>
    <cellStyle name="Title 2 2" xfId="578"/>
    <cellStyle name="Title 2 3" xfId="579"/>
    <cellStyle name="Title 2 4" xfId="580"/>
    <cellStyle name="Title 2 5" xfId="581"/>
    <cellStyle name="Title 3" xfId="582"/>
    <cellStyle name="Title 4" xfId="583"/>
    <cellStyle name="Title 4 2" xfId="584"/>
    <cellStyle name="Title 5" xfId="585"/>
    <cellStyle name="Title 6" xfId="586"/>
    <cellStyle name="Title 7" xfId="587"/>
    <cellStyle name="Total" xfId="588"/>
    <cellStyle name="Total 2" xfId="589"/>
    <cellStyle name="Total 2 2" xfId="590"/>
    <cellStyle name="Total 2 3" xfId="591"/>
    <cellStyle name="Total 2 4" xfId="592"/>
    <cellStyle name="Total 2 5" xfId="593"/>
    <cellStyle name="Total 2_Copy of SAN2010" xfId="594"/>
    <cellStyle name="Total 3" xfId="595"/>
    <cellStyle name="Total 4" xfId="596"/>
    <cellStyle name="Total 4 2" xfId="597"/>
    <cellStyle name="Total 4_Copy of SAN2010" xfId="598"/>
    <cellStyle name="Total 5" xfId="599"/>
    <cellStyle name="Total 6" xfId="600"/>
    <cellStyle name="Total 7" xfId="601"/>
    <cellStyle name="Warning Text" xfId="602"/>
    <cellStyle name="Warning Text 2" xfId="603"/>
    <cellStyle name="Warning Text 2 2" xfId="604"/>
    <cellStyle name="Warning Text 2 3" xfId="605"/>
    <cellStyle name="Warning Text 2 4" xfId="606"/>
    <cellStyle name="Warning Text 2 5" xfId="607"/>
    <cellStyle name="Warning Text 3" xfId="608"/>
    <cellStyle name="Warning Text 4" xfId="609"/>
    <cellStyle name="Warning Text 4 2" xfId="610"/>
    <cellStyle name="Warning Text 5" xfId="611"/>
    <cellStyle name="Warning Text 6" xfId="612"/>
    <cellStyle name="Warning Text 7" xfId="613"/>
    <cellStyle name="Обычный_ELEQ" xfId="614"/>
    <cellStyle name="Обычный_SAN2008-I" xfId="6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9"/>
  <sheetViews>
    <sheetView tabSelected="1" zoomScale="85" zoomScaleNormal="85" zoomScalePageLayoutView="0" workbookViewId="0" topLeftCell="A37">
      <selection activeCell="O111" sqref="O111"/>
    </sheetView>
  </sheetViews>
  <sheetFormatPr defaultColWidth="9.140625" defaultRowHeight="12.75"/>
  <cols>
    <col min="1" max="1" width="3.8515625" style="1" customWidth="1"/>
    <col min="2" max="2" width="9.140625" style="1" customWidth="1"/>
    <col min="3" max="3" width="41.421875" style="1" customWidth="1"/>
    <col min="4" max="5" width="9.00390625" style="1" customWidth="1"/>
    <col min="6" max="6" width="11.00390625" style="1" customWidth="1"/>
    <col min="7" max="7" width="8.00390625" style="1" customWidth="1"/>
    <col min="8" max="8" width="10.00390625" style="1" customWidth="1"/>
    <col min="9" max="9" width="9.00390625" style="1" customWidth="1"/>
    <col min="10" max="10" width="11.140625" style="1" customWidth="1"/>
    <col min="11" max="11" width="6.8515625" style="1" customWidth="1"/>
    <col min="12" max="12" width="8.8515625" style="1" customWidth="1"/>
    <col min="13" max="13" width="10.8515625" style="1" customWidth="1"/>
    <col min="14" max="16" width="9.140625" style="1" customWidth="1"/>
    <col min="17" max="17" width="21.140625" style="1" customWidth="1"/>
    <col min="18" max="16384" width="9.140625" style="1" customWidth="1"/>
  </cols>
  <sheetData>
    <row r="1" spans="1:22" ht="15" customHeight="1">
      <c r="A1" s="60" t="s">
        <v>52</v>
      </c>
      <c r="B1" s="60"/>
      <c r="C1" s="60"/>
      <c r="D1" s="61"/>
      <c r="E1" s="61"/>
      <c r="F1" s="61"/>
      <c r="G1" s="61"/>
      <c r="H1" s="61"/>
      <c r="I1" s="62"/>
      <c r="J1" s="62"/>
      <c r="K1" s="62"/>
      <c r="L1" s="62"/>
      <c r="M1" s="62"/>
      <c r="N1" s="2"/>
      <c r="O1" s="2"/>
      <c r="P1" s="2"/>
      <c r="Q1" s="2"/>
      <c r="R1" s="2"/>
      <c r="S1" s="2"/>
      <c r="T1" s="2"/>
      <c r="U1" s="2"/>
      <c r="V1" s="2"/>
    </row>
    <row r="2" spans="1:22" ht="24" customHeight="1">
      <c r="A2" s="60"/>
      <c r="B2" s="60"/>
      <c r="C2" s="60"/>
      <c r="D2" s="61"/>
      <c r="E2" s="61"/>
      <c r="F2" s="61"/>
      <c r="G2" s="61"/>
      <c r="H2" s="61"/>
      <c r="I2" s="62"/>
      <c r="J2" s="62"/>
      <c r="K2" s="62"/>
      <c r="L2" s="62"/>
      <c r="M2" s="62"/>
      <c r="N2" s="2"/>
      <c r="O2" s="2"/>
      <c r="P2" s="2"/>
      <c r="Q2" s="2"/>
      <c r="R2" s="2"/>
      <c r="S2" s="2"/>
      <c r="T2" s="2"/>
      <c r="U2" s="2"/>
      <c r="V2" s="2"/>
    </row>
    <row r="3" spans="1:22" ht="15" customHeight="1">
      <c r="A3" s="61"/>
      <c r="B3" s="61"/>
      <c r="C3" s="61"/>
      <c r="D3" s="61"/>
      <c r="E3" s="61"/>
      <c r="F3" s="61"/>
      <c r="G3" s="61"/>
      <c r="H3" s="61"/>
      <c r="I3" s="62"/>
      <c r="J3" s="62"/>
      <c r="K3" s="62"/>
      <c r="L3" s="62"/>
      <c r="M3" s="62"/>
      <c r="N3" s="2"/>
      <c r="O3" s="2"/>
      <c r="P3" s="2"/>
      <c r="Q3" s="2"/>
      <c r="R3" s="2"/>
      <c r="S3" s="2"/>
      <c r="T3" s="2"/>
      <c r="U3" s="2"/>
      <c r="V3" s="2"/>
    </row>
    <row r="4" spans="1:22" ht="15" customHeight="1">
      <c r="A4" s="61"/>
      <c r="B4" s="61"/>
      <c r="C4" s="63" t="s">
        <v>0</v>
      </c>
      <c r="D4" s="61"/>
      <c r="E4" s="61"/>
      <c r="F4" s="61"/>
      <c r="G4" s="61"/>
      <c r="H4" s="61"/>
      <c r="I4" s="62"/>
      <c r="J4" s="62"/>
      <c r="K4" s="62"/>
      <c r="L4" s="62"/>
      <c r="M4" s="62"/>
      <c r="N4" s="2"/>
      <c r="O4" s="2"/>
      <c r="P4" s="2"/>
      <c r="Q4" s="2"/>
      <c r="R4" s="2"/>
      <c r="S4" s="2"/>
      <c r="T4" s="2"/>
      <c r="U4" s="2"/>
      <c r="V4" s="2"/>
    </row>
    <row r="5" spans="1:22" ht="15" customHeight="1">
      <c r="A5" s="61"/>
      <c r="B5" s="61"/>
      <c r="C5" s="61"/>
      <c r="D5" s="61"/>
      <c r="E5" s="61"/>
      <c r="F5" s="61"/>
      <c r="G5" s="61"/>
      <c r="H5" s="61"/>
      <c r="I5" s="62"/>
      <c r="J5" s="62"/>
      <c r="K5" s="62"/>
      <c r="L5" s="62"/>
      <c r="M5" s="6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>
      <c r="A6" s="61"/>
      <c r="B6" s="61"/>
      <c r="C6" s="61"/>
      <c r="D6" s="61"/>
      <c r="E6" s="61"/>
      <c r="F6" s="61"/>
      <c r="G6" s="61"/>
      <c r="H6" s="61"/>
      <c r="I6" s="62"/>
      <c r="J6" s="62"/>
      <c r="K6" s="62"/>
      <c r="L6" s="62"/>
      <c r="M6" s="62"/>
      <c r="N6" s="2"/>
      <c r="O6" s="2"/>
      <c r="P6" s="2"/>
      <c r="Q6" s="2"/>
      <c r="R6" s="2"/>
      <c r="S6" s="2"/>
      <c r="T6" s="2"/>
      <c r="U6" s="2"/>
      <c r="V6" s="2"/>
    </row>
    <row r="7" spans="1:22" ht="18" customHeight="1">
      <c r="A7" s="61"/>
      <c r="B7" s="61"/>
      <c r="C7" s="64" t="s">
        <v>47</v>
      </c>
      <c r="D7" s="61"/>
      <c r="E7" s="61"/>
      <c r="F7" s="61"/>
      <c r="G7" s="61"/>
      <c r="H7" s="61"/>
      <c r="I7" s="62"/>
      <c r="J7" s="62"/>
      <c r="K7" s="62"/>
      <c r="L7" s="62"/>
      <c r="M7" s="62"/>
      <c r="N7" s="2"/>
      <c r="O7" s="2"/>
      <c r="P7" s="2"/>
      <c r="Q7" s="2"/>
      <c r="R7" s="2"/>
      <c r="S7" s="2"/>
      <c r="T7" s="2"/>
      <c r="U7" s="2"/>
      <c r="V7" s="2"/>
    </row>
    <row r="8" spans="1:22" ht="15" customHeight="1">
      <c r="A8" s="61"/>
      <c r="B8" s="61"/>
      <c r="C8" s="61" t="s">
        <v>1</v>
      </c>
      <c r="D8" s="61"/>
      <c r="E8" s="61"/>
      <c r="F8" s="61"/>
      <c r="G8" s="61"/>
      <c r="H8" s="61"/>
      <c r="I8" s="62"/>
      <c r="J8" s="62"/>
      <c r="K8" s="62"/>
      <c r="L8" s="62"/>
      <c r="M8" s="62"/>
      <c r="N8" s="2"/>
      <c r="O8" s="2"/>
      <c r="P8" s="2"/>
      <c r="Q8" s="2"/>
      <c r="R8" s="2"/>
      <c r="S8" s="2"/>
      <c r="T8" s="2"/>
      <c r="U8" s="2"/>
      <c r="V8" s="2"/>
    </row>
    <row r="9" spans="1:22" ht="10.5" customHeight="1">
      <c r="A9" s="61"/>
      <c r="B9" s="61"/>
      <c r="C9" s="61" t="s">
        <v>2</v>
      </c>
      <c r="D9" s="61"/>
      <c r="E9" s="61"/>
      <c r="F9" s="61"/>
      <c r="G9" s="61"/>
      <c r="H9" s="61"/>
      <c r="I9" s="62"/>
      <c r="J9" s="62"/>
      <c r="K9" s="62"/>
      <c r="L9" s="62"/>
      <c r="M9" s="62"/>
      <c r="N9" s="2"/>
      <c r="O9" s="2"/>
      <c r="P9" s="2"/>
      <c r="Q9" s="2"/>
      <c r="R9" s="2"/>
      <c r="S9" s="2"/>
      <c r="T9" s="2"/>
      <c r="U9" s="2"/>
      <c r="V9" s="2"/>
    </row>
    <row r="10" spans="1:22" ht="15" customHeight="1">
      <c r="A10" s="61"/>
      <c r="B10" s="61"/>
      <c r="C10" s="63" t="s">
        <v>3</v>
      </c>
      <c r="D10" s="61"/>
      <c r="E10" s="61"/>
      <c r="F10" s="61"/>
      <c r="G10" s="61"/>
      <c r="H10" s="61"/>
      <c r="I10" s="62"/>
      <c r="J10" s="62"/>
      <c r="K10" s="62"/>
      <c r="L10" s="62"/>
      <c r="M10" s="62"/>
      <c r="N10" s="2"/>
      <c r="O10" s="2"/>
      <c r="P10" s="2"/>
      <c r="Q10" s="2"/>
      <c r="R10" s="2"/>
      <c r="S10" s="2"/>
      <c r="T10" s="2"/>
      <c r="U10" s="2"/>
      <c r="V10" s="2"/>
    </row>
    <row r="11" spans="1:22" ht="12" customHeight="1">
      <c r="A11" s="61"/>
      <c r="B11" s="61"/>
      <c r="C11" s="65"/>
      <c r="D11" s="61"/>
      <c r="E11" s="61"/>
      <c r="F11" s="61"/>
      <c r="G11" s="61"/>
      <c r="H11" s="61"/>
      <c r="I11" s="62"/>
      <c r="J11" s="62"/>
      <c r="K11" s="62"/>
      <c r="L11" s="62"/>
      <c r="M11" s="62"/>
      <c r="N11" s="2"/>
      <c r="O11" s="2"/>
      <c r="P11" s="2"/>
      <c r="Q11" s="2"/>
      <c r="R11" s="2"/>
      <c r="S11" s="2"/>
      <c r="T11" s="2"/>
      <c r="U11" s="2"/>
      <c r="V11" s="2"/>
    </row>
    <row r="12" spans="1:22" ht="15" customHeight="1">
      <c r="A12" s="66" t="s">
        <v>4</v>
      </c>
      <c r="B12" s="67"/>
      <c r="C12" s="67"/>
      <c r="D12" s="68"/>
      <c r="E12" s="67"/>
      <c r="F12" s="68"/>
      <c r="G12" s="68"/>
      <c r="H12" s="68"/>
      <c r="I12" s="68"/>
      <c r="J12" s="68"/>
      <c r="K12" s="69" t="s">
        <v>5</v>
      </c>
      <c r="L12" s="70" t="e">
        <f>#REF!/1000</f>
        <v>#REF!</v>
      </c>
      <c r="M12" s="71" t="s">
        <v>6</v>
      </c>
      <c r="N12" s="2"/>
      <c r="O12" s="2"/>
      <c r="P12" s="2"/>
      <c r="Q12" s="2"/>
      <c r="R12" s="2"/>
      <c r="S12" s="2"/>
      <c r="T12" s="2"/>
      <c r="U12" s="2"/>
      <c r="V12" s="2"/>
    </row>
    <row r="13" spans="1:22" ht="15" customHeight="1">
      <c r="A13" s="72" t="s">
        <v>51</v>
      </c>
      <c r="B13" s="67"/>
      <c r="C13" s="67"/>
      <c r="D13" s="68"/>
      <c r="E13" s="73"/>
      <c r="F13" s="74"/>
      <c r="G13" s="74"/>
      <c r="H13" s="68"/>
      <c r="I13" s="68"/>
      <c r="J13" s="68"/>
      <c r="K13" s="69" t="s">
        <v>7</v>
      </c>
      <c r="L13" s="75" t="e">
        <f>#REF!/1000</f>
        <v>#REF!</v>
      </c>
      <c r="M13" s="71" t="s">
        <v>6</v>
      </c>
      <c r="N13" s="2"/>
      <c r="O13" s="2"/>
      <c r="P13" s="2"/>
      <c r="Q13" s="2"/>
      <c r="R13" s="2"/>
      <c r="S13" s="2"/>
      <c r="T13" s="2"/>
      <c r="U13" s="2"/>
      <c r="V13" s="2"/>
    </row>
    <row r="14" spans="1:13" s="2" customFormat="1" ht="8.25" customHeight="1">
      <c r="A14" s="62"/>
      <c r="B14" s="62"/>
      <c r="C14" s="62"/>
      <c r="D14" s="76"/>
      <c r="E14" s="76"/>
      <c r="F14" s="76"/>
      <c r="G14" s="76"/>
      <c r="H14" s="62"/>
      <c r="I14" s="62"/>
      <c r="J14" s="62"/>
      <c r="K14" s="62"/>
      <c r="L14" s="62"/>
      <c r="M14" s="62"/>
    </row>
    <row r="15" spans="1:22" ht="15">
      <c r="A15" s="77"/>
      <c r="B15" s="78"/>
      <c r="C15" s="79"/>
      <c r="D15" s="80"/>
      <c r="E15" s="67" t="s">
        <v>8</v>
      </c>
      <c r="F15" s="81"/>
      <c r="G15" s="82" t="s">
        <v>9</v>
      </c>
      <c r="H15" s="83"/>
      <c r="I15" s="77" t="s">
        <v>10</v>
      </c>
      <c r="J15" s="83"/>
      <c r="K15" s="84" t="s">
        <v>11</v>
      </c>
      <c r="L15" s="84"/>
      <c r="M15" s="78"/>
      <c r="N15" s="2"/>
      <c r="O15" s="2"/>
      <c r="P15" s="2"/>
      <c r="Q15" s="2"/>
      <c r="R15" s="2"/>
      <c r="S15" s="2"/>
      <c r="T15" s="2"/>
      <c r="U15" s="2"/>
      <c r="V15" s="2"/>
    </row>
    <row r="16" spans="1:22" ht="16.5" customHeight="1">
      <c r="A16" s="85"/>
      <c r="B16" s="86"/>
      <c r="C16" s="87" t="s">
        <v>12</v>
      </c>
      <c r="D16" s="88"/>
      <c r="E16" s="89" t="s">
        <v>13</v>
      </c>
      <c r="F16" s="90"/>
      <c r="G16" s="91"/>
      <c r="H16" s="90"/>
      <c r="I16" s="91"/>
      <c r="J16" s="90"/>
      <c r="K16" s="91" t="s">
        <v>14</v>
      </c>
      <c r="L16" s="92"/>
      <c r="M16" s="86" t="s">
        <v>15</v>
      </c>
      <c r="N16" s="2"/>
      <c r="O16" s="2"/>
      <c r="P16" s="2"/>
      <c r="Q16" s="2"/>
      <c r="R16" s="2"/>
      <c r="S16" s="2"/>
      <c r="T16" s="2"/>
      <c r="U16" s="2"/>
      <c r="V16" s="2"/>
    </row>
    <row r="17" spans="1:22" ht="15">
      <c r="A17" s="93" t="s">
        <v>16</v>
      </c>
      <c r="B17" s="86" t="s">
        <v>17</v>
      </c>
      <c r="C17" s="61" t="s">
        <v>18</v>
      </c>
      <c r="D17" s="86" t="s">
        <v>19</v>
      </c>
      <c r="E17" s="94" t="s">
        <v>20</v>
      </c>
      <c r="F17" s="73" t="s">
        <v>21</v>
      </c>
      <c r="G17" s="86" t="s">
        <v>22</v>
      </c>
      <c r="H17" s="73" t="s">
        <v>21</v>
      </c>
      <c r="I17" s="86" t="s">
        <v>22</v>
      </c>
      <c r="J17" s="73" t="s">
        <v>21</v>
      </c>
      <c r="K17" s="86" t="s">
        <v>22</v>
      </c>
      <c r="L17" s="73" t="s">
        <v>21</v>
      </c>
      <c r="M17" s="86"/>
      <c r="N17" s="2"/>
      <c r="O17" s="2"/>
      <c r="P17" s="2"/>
      <c r="Q17" s="2"/>
      <c r="R17" s="2"/>
      <c r="S17" s="2"/>
      <c r="T17" s="2"/>
      <c r="U17" s="2"/>
      <c r="V17" s="2"/>
    </row>
    <row r="18" spans="1:22" ht="15">
      <c r="A18" s="91"/>
      <c r="B18" s="95"/>
      <c r="C18" s="96"/>
      <c r="D18" s="88"/>
      <c r="E18" s="95"/>
      <c r="F18" s="96"/>
      <c r="G18" s="95" t="s">
        <v>23</v>
      </c>
      <c r="H18" s="96"/>
      <c r="I18" s="95" t="s">
        <v>23</v>
      </c>
      <c r="J18" s="96"/>
      <c r="K18" s="95" t="s">
        <v>23</v>
      </c>
      <c r="L18" s="96"/>
      <c r="M18" s="95"/>
      <c r="N18" s="2"/>
      <c r="O18" s="2"/>
      <c r="P18" s="2"/>
      <c r="Q18" s="2"/>
      <c r="R18" s="2"/>
      <c r="S18" s="2"/>
      <c r="T18" s="2"/>
      <c r="U18" s="2"/>
      <c r="V18" s="2"/>
    </row>
    <row r="19" spans="1:22" ht="15">
      <c r="A19" s="97" t="s">
        <v>24</v>
      </c>
      <c r="B19" s="98" t="s">
        <v>25</v>
      </c>
      <c r="C19" s="99" t="s">
        <v>26</v>
      </c>
      <c r="D19" s="97" t="s">
        <v>27</v>
      </c>
      <c r="E19" s="98" t="s">
        <v>28</v>
      </c>
      <c r="F19" s="100" t="s">
        <v>29</v>
      </c>
      <c r="G19" s="99" t="s">
        <v>30</v>
      </c>
      <c r="H19" s="97" t="s">
        <v>31</v>
      </c>
      <c r="I19" s="98" t="s">
        <v>32</v>
      </c>
      <c r="J19" s="99" t="s">
        <v>33</v>
      </c>
      <c r="K19" s="98" t="s">
        <v>34</v>
      </c>
      <c r="L19" s="97" t="s">
        <v>35</v>
      </c>
      <c r="M19" s="98" t="s">
        <v>36</v>
      </c>
      <c r="N19" s="2"/>
      <c r="O19" s="2"/>
      <c r="P19" s="2"/>
      <c r="Q19" s="2"/>
      <c r="R19" s="2"/>
      <c r="S19" s="2"/>
      <c r="T19" s="2"/>
      <c r="U19" s="2"/>
      <c r="V19" s="2"/>
    </row>
    <row r="20" spans="1:22" ht="19.5">
      <c r="A20" s="98"/>
      <c r="B20" s="98"/>
      <c r="C20" s="101" t="s">
        <v>53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"/>
      <c r="O20" s="2"/>
      <c r="P20" s="2"/>
      <c r="Q20" s="2"/>
      <c r="R20" s="2"/>
      <c r="S20" s="2"/>
      <c r="T20" s="2"/>
      <c r="U20" s="2"/>
      <c r="V20" s="2"/>
    </row>
    <row r="21" spans="1:22" ht="15">
      <c r="A21" s="98"/>
      <c r="B21" s="98"/>
      <c r="C21" s="102" t="s">
        <v>72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2"/>
      <c r="O21" s="2"/>
      <c r="P21" s="2"/>
      <c r="Q21" s="2"/>
      <c r="R21" s="2"/>
      <c r="S21" s="2"/>
      <c r="T21" s="2"/>
      <c r="U21" s="2"/>
      <c r="V21" s="2"/>
    </row>
    <row r="22" spans="1:17" s="54" customFormat="1" ht="71.25">
      <c r="A22" s="103">
        <v>1</v>
      </c>
      <c r="B22" s="104" t="s">
        <v>54</v>
      </c>
      <c r="C22" s="103" t="s">
        <v>55</v>
      </c>
      <c r="D22" s="105" t="s">
        <v>56</v>
      </c>
      <c r="E22" s="106"/>
      <c r="F22" s="107">
        <v>0.688</v>
      </c>
      <c r="G22" s="108"/>
      <c r="H22" s="109"/>
      <c r="I22" s="110"/>
      <c r="J22" s="111"/>
      <c r="K22" s="110"/>
      <c r="L22" s="111"/>
      <c r="M22" s="108"/>
      <c r="N22"/>
      <c r="O22"/>
      <c r="Q22" s="54">
        <f>29.6*15.5*1.5</f>
        <v>688.2</v>
      </c>
    </row>
    <row r="23" spans="1:13" s="55" customFormat="1" ht="14.25">
      <c r="A23" s="113"/>
      <c r="B23" s="113"/>
      <c r="C23" s="113" t="s">
        <v>37</v>
      </c>
      <c r="D23" s="113" t="s">
        <v>57</v>
      </c>
      <c r="E23" s="114">
        <v>13.2</v>
      </c>
      <c r="F23" s="115">
        <f>F22*E23</f>
        <v>9.081599999999998</v>
      </c>
      <c r="G23" s="116"/>
      <c r="H23" s="117"/>
      <c r="I23" s="118"/>
      <c r="J23" s="119"/>
      <c r="K23" s="118"/>
      <c r="L23" s="119"/>
      <c r="M23" s="116"/>
    </row>
    <row r="24" spans="1:13" s="55" customFormat="1" ht="14.25">
      <c r="A24" s="113"/>
      <c r="B24" s="120" t="s">
        <v>58</v>
      </c>
      <c r="C24" s="113" t="s">
        <v>59</v>
      </c>
      <c r="D24" s="120" t="s">
        <v>60</v>
      </c>
      <c r="E24" s="114">
        <v>29.5</v>
      </c>
      <c r="F24" s="121">
        <f>F22*E24</f>
        <v>20.296</v>
      </c>
      <c r="G24" s="116"/>
      <c r="H24" s="116"/>
      <c r="I24" s="116"/>
      <c r="J24" s="117"/>
      <c r="K24" s="116"/>
      <c r="L24" s="117"/>
      <c r="M24" s="116"/>
    </row>
    <row r="25" spans="1:13" s="55" customFormat="1" ht="14.25">
      <c r="A25" s="113"/>
      <c r="B25" s="120"/>
      <c r="C25" s="113" t="s">
        <v>61</v>
      </c>
      <c r="D25" s="120" t="s">
        <v>6</v>
      </c>
      <c r="E25" s="114">
        <v>2.1</v>
      </c>
      <c r="F25" s="121">
        <f>F22*E25</f>
        <v>1.4447999999999999</v>
      </c>
      <c r="G25" s="116"/>
      <c r="H25" s="116"/>
      <c r="I25" s="116"/>
      <c r="J25" s="117"/>
      <c r="K25" s="116"/>
      <c r="L25" s="117"/>
      <c r="M25" s="116"/>
    </row>
    <row r="26" spans="1:13" s="55" customFormat="1" ht="14.25">
      <c r="A26" s="122"/>
      <c r="B26" s="123"/>
      <c r="C26" s="122" t="s">
        <v>62</v>
      </c>
      <c r="D26" s="123" t="s">
        <v>38</v>
      </c>
      <c r="E26" s="124">
        <v>0.05</v>
      </c>
      <c r="F26" s="125">
        <f>F22*E26</f>
        <v>0.0344</v>
      </c>
      <c r="G26" s="126"/>
      <c r="H26" s="126"/>
      <c r="I26" s="126"/>
      <c r="J26" s="127"/>
      <c r="K26" s="128"/>
      <c r="L26" s="129"/>
      <c r="M26" s="126"/>
    </row>
    <row r="27" spans="1:15" s="54" customFormat="1" ht="42.75">
      <c r="A27" s="103">
        <v>2</v>
      </c>
      <c r="B27" s="104" t="s">
        <v>63</v>
      </c>
      <c r="C27" s="103" t="s">
        <v>64</v>
      </c>
      <c r="D27" s="105" t="s">
        <v>38</v>
      </c>
      <c r="E27" s="106"/>
      <c r="F27" s="107">
        <v>40</v>
      </c>
      <c r="G27" s="103"/>
      <c r="H27" s="104"/>
      <c r="I27" s="103"/>
      <c r="J27" s="104"/>
      <c r="K27" s="103"/>
      <c r="L27" s="104"/>
      <c r="M27" s="103"/>
      <c r="N27"/>
      <c r="O27"/>
    </row>
    <row r="28" spans="1:13" s="55" customFormat="1" ht="14.25">
      <c r="A28" s="122"/>
      <c r="B28" s="122"/>
      <c r="C28" s="122" t="s">
        <v>37</v>
      </c>
      <c r="D28" s="122" t="s">
        <v>57</v>
      </c>
      <c r="E28" s="124">
        <v>3.37</v>
      </c>
      <c r="F28" s="125">
        <f>F27*E28</f>
        <v>134.8</v>
      </c>
      <c r="G28" s="126"/>
      <c r="H28" s="127"/>
      <c r="I28" s="130"/>
      <c r="J28" s="131"/>
      <c r="K28" s="130"/>
      <c r="L28" s="131"/>
      <c r="M28" s="126"/>
    </row>
    <row r="29" spans="1:13" s="55" customFormat="1" ht="14.25">
      <c r="A29" s="113">
        <v>3</v>
      </c>
      <c r="B29" s="120" t="s">
        <v>65</v>
      </c>
      <c r="C29" s="113" t="s">
        <v>66</v>
      </c>
      <c r="D29" s="120" t="s">
        <v>38</v>
      </c>
      <c r="E29" s="114"/>
      <c r="F29" s="121">
        <v>200</v>
      </c>
      <c r="G29" s="113"/>
      <c r="H29" s="132"/>
      <c r="I29" s="113"/>
      <c r="J29" s="132"/>
      <c r="K29" s="113"/>
      <c r="L29" s="132"/>
      <c r="M29" s="113"/>
    </row>
    <row r="30" spans="1:13" s="55" customFormat="1" ht="14.25">
      <c r="A30" s="122"/>
      <c r="B30" s="122"/>
      <c r="C30" s="122" t="s">
        <v>37</v>
      </c>
      <c r="D30" s="122" t="s">
        <v>57</v>
      </c>
      <c r="E30" s="124">
        <v>1.21</v>
      </c>
      <c r="F30" s="125">
        <f>F29*E30</f>
        <v>242</v>
      </c>
      <c r="G30" s="126"/>
      <c r="H30" s="127"/>
      <c r="I30" s="130"/>
      <c r="J30" s="131"/>
      <c r="K30" s="130"/>
      <c r="L30" s="131"/>
      <c r="M30" s="126"/>
    </row>
    <row r="31" spans="1:13" s="55" customFormat="1" ht="14.25">
      <c r="A31" s="113">
        <v>4</v>
      </c>
      <c r="B31" s="120" t="s">
        <v>67</v>
      </c>
      <c r="C31" s="113" t="s">
        <v>68</v>
      </c>
      <c r="D31" s="120"/>
      <c r="E31" s="114"/>
      <c r="F31" s="121"/>
      <c r="G31" s="113"/>
      <c r="H31" s="132"/>
      <c r="I31" s="113"/>
      <c r="J31" s="132"/>
      <c r="K31" s="113"/>
      <c r="L31" s="132"/>
      <c r="M31" s="113"/>
    </row>
    <row r="32" spans="1:13" s="55" customFormat="1" ht="14.25">
      <c r="A32" s="122"/>
      <c r="B32" s="123" t="s">
        <v>69</v>
      </c>
      <c r="C32" s="122" t="s">
        <v>71</v>
      </c>
      <c r="D32" s="123" t="s">
        <v>70</v>
      </c>
      <c r="E32" s="124"/>
      <c r="F32" s="125">
        <f>(688-40-200)*1.75</f>
        <v>784</v>
      </c>
      <c r="G32" s="122"/>
      <c r="H32" s="123"/>
      <c r="I32" s="122"/>
      <c r="J32" s="123"/>
      <c r="K32" s="126"/>
      <c r="L32" s="123"/>
      <c r="M32" s="126"/>
    </row>
    <row r="33" spans="1:22" ht="15">
      <c r="A33" s="98"/>
      <c r="B33" s="98"/>
      <c r="C33" s="102" t="s">
        <v>73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2"/>
      <c r="O33" s="2"/>
      <c r="P33" s="2"/>
      <c r="Q33" s="2"/>
      <c r="R33" s="2"/>
      <c r="S33" s="2"/>
      <c r="T33" s="2"/>
      <c r="U33" s="2"/>
      <c r="V33" s="2"/>
    </row>
    <row r="34" spans="1:13" s="55" customFormat="1" ht="14.25">
      <c r="A34" s="113">
        <v>1</v>
      </c>
      <c r="B34" s="113" t="s">
        <v>74</v>
      </c>
      <c r="C34" s="113" t="s">
        <v>75</v>
      </c>
      <c r="D34" s="120" t="s">
        <v>38</v>
      </c>
      <c r="E34" s="114"/>
      <c r="F34" s="121">
        <f>1170/2</f>
        <v>585</v>
      </c>
      <c r="G34" s="133"/>
      <c r="H34" s="134"/>
      <c r="I34" s="133"/>
      <c r="J34" s="134"/>
      <c r="K34" s="133"/>
      <c r="L34" s="134"/>
      <c r="M34" s="133"/>
    </row>
    <row r="35" spans="1:13" s="55" customFormat="1" ht="14.25">
      <c r="A35" s="113"/>
      <c r="B35" s="112"/>
      <c r="C35" s="113" t="s">
        <v>37</v>
      </c>
      <c r="D35" s="113" t="s">
        <v>57</v>
      </c>
      <c r="E35" s="114">
        <v>0.89</v>
      </c>
      <c r="F35" s="115">
        <f>F34*E35</f>
        <v>520.65</v>
      </c>
      <c r="G35" s="116"/>
      <c r="H35" s="117"/>
      <c r="I35" s="118"/>
      <c r="J35" s="119"/>
      <c r="K35" s="118"/>
      <c r="L35" s="119"/>
      <c r="M35" s="116"/>
    </row>
    <row r="36" spans="1:13" s="55" customFormat="1" ht="14.25">
      <c r="A36" s="113"/>
      <c r="B36" s="120"/>
      <c r="C36" s="113" t="s">
        <v>39</v>
      </c>
      <c r="D36" s="120" t="s">
        <v>6</v>
      </c>
      <c r="E36" s="114">
        <v>0.37</v>
      </c>
      <c r="F36" s="115">
        <f>F34*E36</f>
        <v>216.45</v>
      </c>
      <c r="G36" s="133"/>
      <c r="H36" s="119"/>
      <c r="I36" s="118"/>
      <c r="J36" s="119"/>
      <c r="K36" s="116"/>
      <c r="L36" s="117"/>
      <c r="M36" s="116"/>
    </row>
    <row r="37" spans="1:13" s="55" customFormat="1" ht="14.25">
      <c r="A37" s="113"/>
      <c r="B37" s="135"/>
      <c r="C37" s="113" t="s">
        <v>76</v>
      </c>
      <c r="D37" s="120" t="s">
        <v>38</v>
      </c>
      <c r="E37" s="114">
        <v>1.15</v>
      </c>
      <c r="F37" s="115">
        <f>F34*E37</f>
        <v>672.75</v>
      </c>
      <c r="G37" s="133"/>
      <c r="H37" s="119"/>
      <c r="I37" s="116"/>
      <c r="J37" s="117"/>
      <c r="K37" s="118"/>
      <c r="L37" s="119"/>
      <c r="M37" s="116"/>
    </row>
    <row r="38" spans="1:13" s="55" customFormat="1" ht="14.25">
      <c r="A38" s="122"/>
      <c r="B38" s="123"/>
      <c r="C38" s="122" t="s">
        <v>40</v>
      </c>
      <c r="D38" s="123" t="s">
        <v>6</v>
      </c>
      <c r="E38" s="124">
        <v>0.02</v>
      </c>
      <c r="F38" s="125">
        <f>F34*E38</f>
        <v>11.700000000000001</v>
      </c>
      <c r="G38" s="130"/>
      <c r="H38" s="129"/>
      <c r="I38" s="126"/>
      <c r="J38" s="127"/>
      <c r="K38" s="128"/>
      <c r="L38" s="129"/>
      <c r="M38" s="126"/>
    </row>
    <row r="39" spans="1:13" s="55" customFormat="1" ht="14.25">
      <c r="A39" s="113">
        <v>2</v>
      </c>
      <c r="B39" s="113" t="s">
        <v>77</v>
      </c>
      <c r="C39" s="113" t="s">
        <v>78</v>
      </c>
      <c r="D39" s="120" t="s">
        <v>38</v>
      </c>
      <c r="E39" s="114"/>
      <c r="F39" s="121">
        <f>382.3*0.1</f>
        <v>38.230000000000004</v>
      </c>
      <c r="G39" s="133"/>
      <c r="H39" s="134"/>
      <c r="I39" s="133"/>
      <c r="J39" s="134"/>
      <c r="K39" s="133"/>
      <c r="L39" s="134"/>
      <c r="M39" s="133"/>
    </row>
    <row r="40" spans="1:13" s="55" customFormat="1" ht="14.25">
      <c r="A40" s="113"/>
      <c r="B40" s="112"/>
      <c r="C40" s="113" t="s">
        <v>37</v>
      </c>
      <c r="D40" s="120" t="s">
        <v>38</v>
      </c>
      <c r="E40" s="114">
        <v>1</v>
      </c>
      <c r="F40" s="115">
        <f>F39*E40</f>
        <v>38.230000000000004</v>
      </c>
      <c r="G40" s="116"/>
      <c r="H40" s="117"/>
      <c r="I40" s="118"/>
      <c r="J40" s="119"/>
      <c r="K40" s="118"/>
      <c r="L40" s="119"/>
      <c r="M40" s="116"/>
    </row>
    <row r="41" spans="1:13" s="55" customFormat="1" ht="14.25">
      <c r="A41" s="113"/>
      <c r="B41" s="120"/>
      <c r="C41" s="113" t="s">
        <v>39</v>
      </c>
      <c r="D41" s="120" t="s">
        <v>6</v>
      </c>
      <c r="E41" s="114">
        <v>0.283</v>
      </c>
      <c r="F41" s="115">
        <f>F39*E41</f>
        <v>10.819090000000001</v>
      </c>
      <c r="G41" s="133"/>
      <c r="H41" s="119"/>
      <c r="I41" s="118"/>
      <c r="J41" s="119"/>
      <c r="K41" s="116"/>
      <c r="L41" s="117"/>
      <c r="M41" s="116"/>
    </row>
    <row r="42" spans="1:13" s="55" customFormat="1" ht="14.25">
      <c r="A42" s="113"/>
      <c r="B42" s="135"/>
      <c r="C42" s="113" t="s">
        <v>134</v>
      </c>
      <c r="D42" s="120" t="s">
        <v>38</v>
      </c>
      <c r="E42" s="114">
        <v>1.02</v>
      </c>
      <c r="F42" s="115">
        <f>F39*E42</f>
        <v>38.994600000000005</v>
      </c>
      <c r="G42" s="133"/>
      <c r="H42" s="119"/>
      <c r="I42" s="116"/>
      <c r="J42" s="117"/>
      <c r="K42" s="118"/>
      <c r="L42" s="119"/>
      <c r="M42" s="116"/>
    </row>
    <row r="43" spans="1:13" s="55" customFormat="1" ht="14.25">
      <c r="A43" s="122"/>
      <c r="B43" s="123"/>
      <c r="C43" s="122" t="s">
        <v>40</v>
      </c>
      <c r="D43" s="123" t="s">
        <v>6</v>
      </c>
      <c r="E43" s="124">
        <v>0.62</v>
      </c>
      <c r="F43" s="125">
        <f>F39*E43</f>
        <v>23.702600000000004</v>
      </c>
      <c r="G43" s="130"/>
      <c r="H43" s="129"/>
      <c r="I43" s="126"/>
      <c r="J43" s="127"/>
      <c r="K43" s="128"/>
      <c r="L43" s="129"/>
      <c r="M43" s="126"/>
    </row>
    <row r="44" spans="1:13" s="55" customFormat="1" ht="18" customHeight="1">
      <c r="A44" s="113">
        <v>3</v>
      </c>
      <c r="B44" s="113" t="s">
        <v>79</v>
      </c>
      <c r="C44" s="113" t="s">
        <v>80</v>
      </c>
      <c r="D44" s="120" t="s">
        <v>38</v>
      </c>
      <c r="E44" s="114"/>
      <c r="F44" s="121">
        <v>195.4</v>
      </c>
      <c r="G44" s="133"/>
      <c r="H44" s="134"/>
      <c r="I44" s="133"/>
      <c r="J44" s="134"/>
      <c r="K44" s="133"/>
      <c r="L44" s="134"/>
      <c r="M44" s="133"/>
    </row>
    <row r="45" spans="1:13" s="55" customFormat="1" ht="14.25">
      <c r="A45" s="113"/>
      <c r="B45" s="113"/>
      <c r="C45" s="113" t="s">
        <v>37</v>
      </c>
      <c r="D45" s="120" t="s">
        <v>38</v>
      </c>
      <c r="E45" s="114">
        <v>1.87</v>
      </c>
      <c r="F45" s="115">
        <f>F44*E45</f>
        <v>365.398</v>
      </c>
      <c r="G45" s="116"/>
      <c r="H45" s="120"/>
      <c r="I45" s="133"/>
      <c r="J45" s="134"/>
      <c r="K45" s="133"/>
      <c r="L45" s="134"/>
      <c r="M45" s="116"/>
    </row>
    <row r="46" spans="1:13" s="55" customFormat="1" ht="14.25">
      <c r="A46" s="113"/>
      <c r="B46" s="120"/>
      <c r="C46" s="113" t="s">
        <v>39</v>
      </c>
      <c r="D46" s="120" t="s">
        <v>6</v>
      </c>
      <c r="E46" s="114">
        <v>0.77</v>
      </c>
      <c r="F46" s="121">
        <f>F44*E46</f>
        <v>150.458</v>
      </c>
      <c r="G46" s="133"/>
      <c r="H46" s="134"/>
      <c r="I46" s="133"/>
      <c r="J46" s="134"/>
      <c r="K46" s="116"/>
      <c r="L46" s="120"/>
      <c r="M46" s="116"/>
    </row>
    <row r="47" spans="1:13" s="55" customFormat="1" ht="14.25">
      <c r="A47" s="113"/>
      <c r="B47" s="136"/>
      <c r="C47" s="113" t="s">
        <v>135</v>
      </c>
      <c r="D47" s="120" t="s">
        <v>38</v>
      </c>
      <c r="E47" s="114">
        <v>1.015</v>
      </c>
      <c r="F47" s="115">
        <f>F44*E47</f>
        <v>198.331</v>
      </c>
      <c r="G47" s="133"/>
      <c r="H47" s="134"/>
      <c r="I47" s="116"/>
      <c r="J47" s="120"/>
      <c r="K47" s="133"/>
      <c r="L47" s="134"/>
      <c r="M47" s="116"/>
    </row>
    <row r="48" spans="1:13" s="55" customFormat="1" ht="14.25">
      <c r="A48" s="113"/>
      <c r="B48" s="120"/>
      <c r="C48" s="113" t="s">
        <v>81</v>
      </c>
      <c r="D48" s="120" t="s">
        <v>41</v>
      </c>
      <c r="E48" s="137">
        <v>0.0745</v>
      </c>
      <c r="F48" s="115">
        <f>F44*E48</f>
        <v>14.5573</v>
      </c>
      <c r="G48" s="133"/>
      <c r="H48" s="134"/>
      <c r="I48" s="116"/>
      <c r="J48" s="120"/>
      <c r="K48" s="133"/>
      <c r="L48" s="134"/>
      <c r="M48" s="116"/>
    </row>
    <row r="49" spans="1:13" s="55" customFormat="1" ht="14.25">
      <c r="A49" s="113"/>
      <c r="B49" s="120"/>
      <c r="C49" s="113" t="s">
        <v>82</v>
      </c>
      <c r="D49" s="120" t="s">
        <v>38</v>
      </c>
      <c r="E49" s="137">
        <f>0.08/100</f>
        <v>0.0008</v>
      </c>
      <c r="F49" s="115">
        <f>F44*E49</f>
        <v>0.15632000000000001</v>
      </c>
      <c r="G49" s="133"/>
      <c r="H49" s="134"/>
      <c r="I49" s="116"/>
      <c r="J49" s="120"/>
      <c r="K49" s="133"/>
      <c r="L49" s="134"/>
      <c r="M49" s="116"/>
    </row>
    <row r="50" spans="1:14" s="55" customFormat="1" ht="14.25">
      <c r="A50" s="113"/>
      <c r="B50" s="120"/>
      <c r="C50" s="113" t="s">
        <v>84</v>
      </c>
      <c r="D50" s="120" t="s">
        <v>70</v>
      </c>
      <c r="E50" s="138" t="s">
        <v>83</v>
      </c>
      <c r="F50" s="121">
        <v>26.448</v>
      </c>
      <c r="G50" s="133"/>
      <c r="H50" s="134"/>
      <c r="I50" s="139"/>
      <c r="J50" s="120"/>
      <c r="K50" s="133"/>
      <c r="L50" s="134"/>
      <c r="M50" s="116"/>
      <c r="N50" s="56"/>
    </row>
    <row r="51" spans="1:13" s="55" customFormat="1" ht="14.25">
      <c r="A51" s="122"/>
      <c r="B51" s="123"/>
      <c r="C51" s="122" t="s">
        <v>40</v>
      </c>
      <c r="D51" s="123" t="s">
        <v>6</v>
      </c>
      <c r="E51" s="124">
        <v>0.07</v>
      </c>
      <c r="F51" s="125">
        <f>F44*E51</f>
        <v>13.678</v>
      </c>
      <c r="G51" s="130"/>
      <c r="H51" s="131"/>
      <c r="I51" s="126"/>
      <c r="J51" s="123"/>
      <c r="K51" s="130"/>
      <c r="L51" s="131"/>
      <c r="M51" s="126"/>
    </row>
    <row r="52" spans="1:22" ht="15">
      <c r="A52" s="98"/>
      <c r="B52" s="98"/>
      <c r="C52" s="102" t="s">
        <v>108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2"/>
      <c r="O52" s="2"/>
      <c r="P52" s="2"/>
      <c r="Q52" s="2"/>
      <c r="R52" s="2"/>
      <c r="S52" s="2"/>
      <c r="T52" s="2"/>
      <c r="U52" s="2"/>
      <c r="V52" s="2"/>
    </row>
    <row r="53" spans="1:13" s="11" customFormat="1" ht="28.5">
      <c r="A53" s="103">
        <v>4</v>
      </c>
      <c r="B53" s="103" t="s">
        <v>85</v>
      </c>
      <c r="C53" s="103" t="s">
        <v>86</v>
      </c>
      <c r="D53" s="103" t="s">
        <v>38</v>
      </c>
      <c r="E53" s="106"/>
      <c r="F53" s="140">
        <f>10.2+8.25+20.72+13.86+16.2</f>
        <v>69.23</v>
      </c>
      <c r="G53" s="141"/>
      <c r="H53" s="142"/>
      <c r="I53" s="141"/>
      <c r="J53" s="142"/>
      <c r="K53" s="108"/>
      <c r="L53" s="104"/>
      <c r="M53" s="108"/>
    </row>
    <row r="54" spans="1:13" s="5" customFormat="1" ht="14.25">
      <c r="A54" s="113"/>
      <c r="B54" s="120"/>
      <c r="C54" s="113" t="s">
        <v>37</v>
      </c>
      <c r="D54" s="120" t="s">
        <v>38</v>
      </c>
      <c r="E54" s="114">
        <v>1</v>
      </c>
      <c r="F54" s="115">
        <f>F53*E54</f>
        <v>69.23</v>
      </c>
      <c r="G54" s="116"/>
      <c r="H54" s="117"/>
      <c r="I54" s="118"/>
      <c r="J54" s="119"/>
      <c r="K54" s="118"/>
      <c r="L54" s="119"/>
      <c r="M54" s="116"/>
    </row>
    <row r="55" spans="1:13" s="5" customFormat="1" ht="14.25">
      <c r="A55" s="113"/>
      <c r="B55" s="120"/>
      <c r="C55" s="113" t="s">
        <v>39</v>
      </c>
      <c r="D55" s="120" t="s">
        <v>6</v>
      </c>
      <c r="E55" s="114">
        <v>3.21</v>
      </c>
      <c r="F55" s="115">
        <f>F53*E55</f>
        <v>222.22830000000002</v>
      </c>
      <c r="G55" s="133"/>
      <c r="H55" s="119"/>
      <c r="I55" s="118"/>
      <c r="J55" s="119"/>
      <c r="K55" s="116"/>
      <c r="L55" s="117"/>
      <c r="M55" s="116"/>
    </row>
    <row r="56" spans="1:13" s="5" customFormat="1" ht="14.25">
      <c r="A56" s="113"/>
      <c r="B56" s="135"/>
      <c r="C56" s="113" t="s">
        <v>97</v>
      </c>
      <c r="D56" s="120" t="s">
        <v>38</v>
      </c>
      <c r="E56" s="114">
        <v>1.015</v>
      </c>
      <c r="F56" s="115">
        <f>F53*E56</f>
        <v>70.26845</v>
      </c>
      <c r="G56" s="133"/>
      <c r="H56" s="119"/>
      <c r="I56" s="116"/>
      <c r="J56" s="117"/>
      <c r="K56" s="118"/>
      <c r="L56" s="119"/>
      <c r="M56" s="116"/>
    </row>
    <row r="57" spans="1:13" s="5" customFormat="1" ht="14.25">
      <c r="A57" s="113"/>
      <c r="B57" s="120"/>
      <c r="C57" s="113" t="s">
        <v>81</v>
      </c>
      <c r="D57" s="120" t="s">
        <v>41</v>
      </c>
      <c r="E57" s="114">
        <v>2.42</v>
      </c>
      <c r="F57" s="115">
        <f>F53*E57</f>
        <v>167.5366</v>
      </c>
      <c r="G57" s="133"/>
      <c r="H57" s="119"/>
      <c r="I57" s="116"/>
      <c r="J57" s="117"/>
      <c r="K57" s="118"/>
      <c r="L57" s="119"/>
      <c r="M57" s="116"/>
    </row>
    <row r="58" spans="1:13" s="10" customFormat="1" ht="14.25">
      <c r="A58" s="113"/>
      <c r="B58" s="120"/>
      <c r="C58" s="113" t="s">
        <v>87</v>
      </c>
      <c r="D58" s="120" t="s">
        <v>38</v>
      </c>
      <c r="E58" s="137">
        <v>0.0576</v>
      </c>
      <c r="F58" s="121">
        <f>F53*E58</f>
        <v>3.987648</v>
      </c>
      <c r="G58" s="133"/>
      <c r="H58" s="119"/>
      <c r="I58" s="116"/>
      <c r="J58" s="117"/>
      <c r="K58" s="118"/>
      <c r="L58" s="119"/>
      <c r="M58" s="116"/>
    </row>
    <row r="59" spans="1:13" s="10" customFormat="1" ht="14.25">
      <c r="A59" s="113"/>
      <c r="B59" s="120"/>
      <c r="C59" s="113" t="s">
        <v>82</v>
      </c>
      <c r="D59" s="120" t="s">
        <v>38</v>
      </c>
      <c r="E59" s="137">
        <v>0.016</v>
      </c>
      <c r="F59" s="115">
        <f>F53*E59</f>
        <v>1.10768</v>
      </c>
      <c r="G59" s="133"/>
      <c r="H59" s="119"/>
      <c r="I59" s="116"/>
      <c r="J59" s="117"/>
      <c r="K59" s="118"/>
      <c r="L59" s="119"/>
      <c r="M59" s="116"/>
    </row>
    <row r="60" spans="1:13" s="10" customFormat="1" ht="14.25">
      <c r="A60" s="113"/>
      <c r="B60" s="120"/>
      <c r="C60" s="113" t="s">
        <v>88</v>
      </c>
      <c r="D60" s="120" t="s">
        <v>42</v>
      </c>
      <c r="E60" s="114">
        <v>2.5</v>
      </c>
      <c r="F60" s="115">
        <f>F53*E60</f>
        <v>173.07500000000002</v>
      </c>
      <c r="G60" s="133"/>
      <c r="H60" s="119"/>
      <c r="I60" s="116"/>
      <c r="J60" s="117"/>
      <c r="K60" s="118"/>
      <c r="L60" s="119"/>
      <c r="M60" s="116"/>
    </row>
    <row r="61" spans="1:13" s="10" customFormat="1" ht="14.25">
      <c r="A61" s="113"/>
      <c r="B61" s="120"/>
      <c r="C61" s="113" t="s">
        <v>84</v>
      </c>
      <c r="D61" s="120" t="s">
        <v>70</v>
      </c>
      <c r="E61" s="143" t="s">
        <v>83</v>
      </c>
      <c r="F61" s="121">
        <f>(1334.07+1063.41+2737.56+1805.16+5415.48)/1000</f>
        <v>12.35568</v>
      </c>
      <c r="G61" s="133"/>
      <c r="H61" s="119"/>
      <c r="I61" s="116"/>
      <c r="J61" s="117"/>
      <c r="K61" s="118"/>
      <c r="L61" s="119"/>
      <c r="M61" s="116"/>
    </row>
    <row r="62" spans="1:13" s="10" customFormat="1" ht="14.25">
      <c r="A62" s="122"/>
      <c r="B62" s="123"/>
      <c r="C62" s="122" t="s">
        <v>40</v>
      </c>
      <c r="D62" s="123" t="s">
        <v>6</v>
      </c>
      <c r="E62" s="124">
        <v>0.6</v>
      </c>
      <c r="F62" s="125">
        <f>F53*E62</f>
        <v>41.538000000000004</v>
      </c>
      <c r="G62" s="130"/>
      <c r="H62" s="129"/>
      <c r="I62" s="126"/>
      <c r="J62" s="127"/>
      <c r="K62" s="128"/>
      <c r="L62" s="129"/>
      <c r="M62" s="126"/>
    </row>
    <row r="63" spans="1:13" s="54" customFormat="1" ht="28.5">
      <c r="A63" s="103">
        <v>5</v>
      </c>
      <c r="B63" s="144" t="s">
        <v>89</v>
      </c>
      <c r="C63" s="103" t="s">
        <v>90</v>
      </c>
      <c r="D63" s="145" t="s">
        <v>38</v>
      </c>
      <c r="E63" s="146"/>
      <c r="F63" s="107">
        <f>24.05+8.1</f>
        <v>32.15</v>
      </c>
      <c r="G63" s="147"/>
      <c r="H63" s="148"/>
      <c r="I63" s="147"/>
      <c r="J63" s="148"/>
      <c r="K63" s="147"/>
      <c r="L63" s="148"/>
      <c r="M63" s="147"/>
    </row>
    <row r="64" spans="1:13" s="55" customFormat="1" ht="14.25">
      <c r="A64" s="113"/>
      <c r="B64" s="112"/>
      <c r="C64" s="113" t="s">
        <v>37</v>
      </c>
      <c r="D64" s="120" t="s">
        <v>38</v>
      </c>
      <c r="E64" s="114">
        <v>1</v>
      </c>
      <c r="F64" s="115">
        <f>F63*E64</f>
        <v>32.15</v>
      </c>
      <c r="G64" s="116"/>
      <c r="H64" s="117"/>
      <c r="I64" s="118"/>
      <c r="J64" s="119"/>
      <c r="K64" s="118"/>
      <c r="L64" s="119"/>
      <c r="M64" s="116"/>
    </row>
    <row r="65" spans="1:13" s="55" customFormat="1" ht="14.25">
      <c r="A65" s="113"/>
      <c r="B65" s="120"/>
      <c r="C65" s="113" t="s">
        <v>39</v>
      </c>
      <c r="D65" s="120" t="s">
        <v>6</v>
      </c>
      <c r="E65" s="114">
        <v>1.1</v>
      </c>
      <c r="F65" s="115">
        <f>F63*E65</f>
        <v>35.365</v>
      </c>
      <c r="G65" s="133"/>
      <c r="H65" s="119"/>
      <c r="I65" s="118"/>
      <c r="J65" s="119"/>
      <c r="K65" s="116"/>
      <c r="L65" s="117"/>
      <c r="M65" s="116"/>
    </row>
    <row r="66" spans="1:13" s="55" customFormat="1" ht="14.25">
      <c r="A66" s="113"/>
      <c r="B66" s="135"/>
      <c r="C66" s="113" t="s">
        <v>96</v>
      </c>
      <c r="D66" s="120" t="s">
        <v>38</v>
      </c>
      <c r="E66" s="114">
        <v>1.015</v>
      </c>
      <c r="F66" s="115">
        <f>F63*E66</f>
        <v>32.63224999999999</v>
      </c>
      <c r="G66" s="133"/>
      <c r="H66" s="119"/>
      <c r="I66" s="116"/>
      <c r="J66" s="117"/>
      <c r="K66" s="118"/>
      <c r="L66" s="119"/>
      <c r="M66" s="116"/>
    </row>
    <row r="67" spans="1:13" s="55" customFormat="1" ht="14.25">
      <c r="A67" s="113"/>
      <c r="B67" s="120"/>
      <c r="C67" s="113" t="s">
        <v>81</v>
      </c>
      <c r="D67" s="120" t="s">
        <v>41</v>
      </c>
      <c r="E67" s="114">
        <v>1.84</v>
      </c>
      <c r="F67" s="115">
        <f>F63*E67</f>
        <v>59.156</v>
      </c>
      <c r="G67" s="133"/>
      <c r="H67" s="119"/>
      <c r="I67" s="116"/>
      <c r="J67" s="117"/>
      <c r="K67" s="118"/>
      <c r="L67" s="119"/>
      <c r="M67" s="116"/>
    </row>
    <row r="68" spans="1:13" s="55" customFormat="1" ht="14.25">
      <c r="A68" s="113"/>
      <c r="B68" s="120"/>
      <c r="C68" s="113" t="s">
        <v>91</v>
      </c>
      <c r="D68" s="120" t="s">
        <v>38</v>
      </c>
      <c r="E68" s="137">
        <v>0.0034</v>
      </c>
      <c r="F68" s="115">
        <f>F63*E68</f>
        <v>0.10930999999999999</v>
      </c>
      <c r="G68" s="133"/>
      <c r="H68" s="119"/>
      <c r="I68" s="116"/>
      <c r="J68" s="117"/>
      <c r="K68" s="118"/>
      <c r="L68" s="119"/>
      <c r="M68" s="116"/>
    </row>
    <row r="69" spans="1:13" s="55" customFormat="1" ht="14.25">
      <c r="A69" s="113"/>
      <c r="B69" s="120"/>
      <c r="C69" s="113" t="s">
        <v>82</v>
      </c>
      <c r="D69" s="120" t="s">
        <v>38</v>
      </c>
      <c r="E69" s="137">
        <v>0.0391</v>
      </c>
      <c r="F69" s="115">
        <f>F63*E69</f>
        <v>1.257065</v>
      </c>
      <c r="G69" s="133"/>
      <c r="H69" s="119"/>
      <c r="I69" s="116"/>
      <c r="J69" s="117"/>
      <c r="K69" s="118"/>
      <c r="L69" s="119"/>
      <c r="M69" s="116"/>
    </row>
    <row r="70" spans="1:13" s="55" customFormat="1" ht="14.25">
      <c r="A70" s="113"/>
      <c r="B70" s="120"/>
      <c r="C70" s="113" t="s">
        <v>92</v>
      </c>
      <c r="D70" s="120" t="s">
        <v>42</v>
      </c>
      <c r="E70" s="114">
        <v>2.2</v>
      </c>
      <c r="F70" s="115">
        <f>F63*E70</f>
        <v>70.73</v>
      </c>
      <c r="G70" s="133"/>
      <c r="H70" s="119"/>
      <c r="I70" s="116"/>
      <c r="J70" s="117"/>
      <c r="K70" s="118"/>
      <c r="L70" s="119"/>
      <c r="M70" s="116"/>
    </row>
    <row r="71" spans="1:13" s="55" customFormat="1" ht="14.25">
      <c r="A71" s="113"/>
      <c r="B71" s="120"/>
      <c r="C71" s="113" t="s">
        <v>88</v>
      </c>
      <c r="D71" s="120" t="s">
        <v>42</v>
      </c>
      <c r="E71" s="114">
        <v>1</v>
      </c>
      <c r="F71" s="115">
        <f>F63*E71</f>
        <v>32.15</v>
      </c>
      <c r="G71" s="133"/>
      <c r="H71" s="119"/>
      <c r="I71" s="116"/>
      <c r="J71" s="117"/>
      <c r="K71" s="118"/>
      <c r="L71" s="119"/>
      <c r="M71" s="116"/>
    </row>
    <row r="72" spans="1:13" s="10" customFormat="1" ht="14.25">
      <c r="A72" s="113"/>
      <c r="B72" s="120"/>
      <c r="C72" s="113" t="s">
        <v>84</v>
      </c>
      <c r="D72" s="120" t="s">
        <v>70</v>
      </c>
      <c r="E72" s="138" t="s">
        <v>83</v>
      </c>
      <c r="F72" s="121">
        <f>(2339.99+692.67)/1000</f>
        <v>3.03266</v>
      </c>
      <c r="G72" s="133"/>
      <c r="H72" s="119"/>
      <c r="I72" s="116"/>
      <c r="J72" s="117"/>
      <c r="K72" s="118"/>
      <c r="L72" s="119"/>
      <c r="M72" s="116"/>
    </row>
    <row r="73" spans="1:13" s="10" customFormat="1" ht="14.25">
      <c r="A73" s="122"/>
      <c r="B73" s="123"/>
      <c r="C73" s="122" t="s">
        <v>40</v>
      </c>
      <c r="D73" s="123" t="s">
        <v>6</v>
      </c>
      <c r="E73" s="124">
        <v>0.46</v>
      </c>
      <c r="F73" s="125">
        <f>F63*E73</f>
        <v>14.789</v>
      </c>
      <c r="G73" s="149"/>
      <c r="H73" s="150"/>
      <c r="I73" s="126"/>
      <c r="J73" s="127"/>
      <c r="K73" s="128"/>
      <c r="L73" s="129"/>
      <c r="M73" s="126"/>
    </row>
    <row r="74" spans="1:13" s="55" customFormat="1" ht="14.25">
      <c r="A74" s="113">
        <v>6</v>
      </c>
      <c r="B74" s="113" t="s">
        <v>93</v>
      </c>
      <c r="C74" s="113" t="s">
        <v>94</v>
      </c>
      <c r="D74" s="120" t="s">
        <v>38</v>
      </c>
      <c r="E74" s="114"/>
      <c r="F74" s="121">
        <f>8.25+24.8+19.5+12.9+30.6+13+35.55</f>
        <v>144.60000000000002</v>
      </c>
      <c r="G74" s="116"/>
      <c r="H74" s="151"/>
      <c r="I74" s="116"/>
      <c r="J74" s="120"/>
      <c r="K74" s="133"/>
      <c r="L74" s="134"/>
      <c r="M74" s="116"/>
    </row>
    <row r="75" spans="1:13" s="55" customFormat="1" ht="14.25">
      <c r="A75" s="113"/>
      <c r="B75" s="112"/>
      <c r="C75" s="113" t="s">
        <v>37</v>
      </c>
      <c r="D75" s="120" t="s">
        <v>38</v>
      </c>
      <c r="E75" s="114">
        <v>1</v>
      </c>
      <c r="F75" s="115">
        <f>F74*E75</f>
        <v>144.60000000000002</v>
      </c>
      <c r="G75" s="116"/>
      <c r="H75" s="117"/>
      <c r="I75" s="118"/>
      <c r="J75" s="119"/>
      <c r="K75" s="118"/>
      <c r="L75" s="119"/>
      <c r="M75" s="116"/>
    </row>
    <row r="76" spans="1:13" s="55" customFormat="1" ht="14.25">
      <c r="A76" s="113"/>
      <c r="B76" s="120"/>
      <c r="C76" s="113" t="s">
        <v>39</v>
      </c>
      <c r="D76" s="120" t="s">
        <v>6</v>
      </c>
      <c r="E76" s="114">
        <v>1.21</v>
      </c>
      <c r="F76" s="115">
        <f>F74*E76</f>
        <v>174.966</v>
      </c>
      <c r="G76" s="133"/>
      <c r="H76" s="119"/>
      <c r="I76" s="118"/>
      <c r="J76" s="119"/>
      <c r="K76" s="116"/>
      <c r="L76" s="117"/>
      <c r="M76" s="116"/>
    </row>
    <row r="77" spans="1:13" s="55" customFormat="1" ht="14.25">
      <c r="A77" s="113"/>
      <c r="B77" s="135"/>
      <c r="C77" s="113" t="s">
        <v>97</v>
      </c>
      <c r="D77" s="120" t="s">
        <v>38</v>
      </c>
      <c r="E77" s="114">
        <v>1</v>
      </c>
      <c r="F77" s="115">
        <f>F74*E77</f>
        <v>144.60000000000002</v>
      </c>
      <c r="G77" s="133"/>
      <c r="H77" s="119"/>
      <c r="I77" s="116"/>
      <c r="J77" s="117"/>
      <c r="K77" s="118"/>
      <c r="L77" s="119"/>
      <c r="M77" s="116"/>
    </row>
    <row r="78" spans="1:13" s="55" customFormat="1" ht="14.25">
      <c r="A78" s="113"/>
      <c r="B78" s="120"/>
      <c r="C78" s="113" t="s">
        <v>81</v>
      </c>
      <c r="D78" s="120" t="s">
        <v>41</v>
      </c>
      <c r="E78" s="114">
        <v>2.46</v>
      </c>
      <c r="F78" s="115">
        <f>F74*E78</f>
        <v>355.71600000000007</v>
      </c>
      <c r="G78" s="133"/>
      <c r="H78" s="119"/>
      <c r="I78" s="116"/>
      <c r="J78" s="117"/>
      <c r="K78" s="118"/>
      <c r="L78" s="119"/>
      <c r="M78" s="116"/>
    </row>
    <row r="79" spans="1:13" s="55" customFormat="1" ht="14.25">
      <c r="A79" s="113"/>
      <c r="B79" s="120"/>
      <c r="C79" s="113" t="s">
        <v>95</v>
      </c>
      <c r="D79" s="120" t="s">
        <v>38</v>
      </c>
      <c r="E79" s="137">
        <v>0.016</v>
      </c>
      <c r="F79" s="121">
        <f>F74*E79</f>
        <v>2.3136000000000005</v>
      </c>
      <c r="G79" s="133"/>
      <c r="H79" s="119"/>
      <c r="I79" s="116"/>
      <c r="J79" s="117"/>
      <c r="K79" s="118"/>
      <c r="L79" s="119"/>
      <c r="M79" s="116"/>
    </row>
    <row r="80" spans="1:13" s="55" customFormat="1" ht="14.25">
      <c r="A80" s="113"/>
      <c r="B80" s="120"/>
      <c r="C80" s="113" t="s">
        <v>82</v>
      </c>
      <c r="D80" s="120" t="s">
        <v>38</v>
      </c>
      <c r="E80" s="137">
        <v>0.007</v>
      </c>
      <c r="F80" s="115">
        <f>F74*E80</f>
        <v>1.0122000000000002</v>
      </c>
      <c r="G80" s="133"/>
      <c r="H80" s="119"/>
      <c r="I80" s="116"/>
      <c r="J80" s="117"/>
      <c r="K80" s="118"/>
      <c r="L80" s="119"/>
      <c r="M80" s="116"/>
    </row>
    <row r="81" spans="1:13" s="55" customFormat="1" ht="14.25">
      <c r="A81" s="113"/>
      <c r="B81" s="120"/>
      <c r="C81" s="113" t="s">
        <v>88</v>
      </c>
      <c r="D81" s="120" t="s">
        <v>42</v>
      </c>
      <c r="E81" s="114">
        <v>3.3</v>
      </c>
      <c r="F81" s="115">
        <f>F74*E81</f>
        <v>477.18000000000006</v>
      </c>
      <c r="G81" s="133"/>
      <c r="H81" s="119"/>
      <c r="I81" s="116"/>
      <c r="J81" s="117"/>
      <c r="K81" s="118"/>
      <c r="L81" s="119"/>
      <c r="M81" s="116"/>
    </row>
    <row r="82" spans="1:13" s="55" customFormat="1" ht="14.25">
      <c r="A82" s="113"/>
      <c r="B82" s="120"/>
      <c r="C82" s="113" t="s">
        <v>84</v>
      </c>
      <c r="D82" s="120" t="s">
        <v>70</v>
      </c>
      <c r="E82" s="143" t="s">
        <v>83</v>
      </c>
      <c r="F82" s="121">
        <f>(112.86+3363.84+2276.67+1686.48+3901.44+1731.9+4278.36)/1000</f>
        <v>17.35155</v>
      </c>
      <c r="G82" s="133"/>
      <c r="H82" s="119"/>
      <c r="I82" s="116"/>
      <c r="J82" s="117"/>
      <c r="K82" s="118"/>
      <c r="L82" s="119"/>
      <c r="M82" s="116"/>
    </row>
    <row r="83" spans="1:14" s="55" customFormat="1" ht="14.25">
      <c r="A83" s="122"/>
      <c r="B83" s="123"/>
      <c r="C83" s="122" t="s">
        <v>40</v>
      </c>
      <c r="D83" s="123" t="s">
        <v>6</v>
      </c>
      <c r="E83" s="124">
        <v>0.9</v>
      </c>
      <c r="F83" s="125">
        <f>F74*E83</f>
        <v>130.14000000000001</v>
      </c>
      <c r="G83" s="130"/>
      <c r="H83" s="129"/>
      <c r="I83" s="126"/>
      <c r="J83" s="127"/>
      <c r="K83" s="128"/>
      <c r="L83" s="129"/>
      <c r="M83" s="126"/>
      <c r="N83" s="56"/>
    </row>
    <row r="84" spans="1:13" s="55" customFormat="1" ht="14.25">
      <c r="A84" s="113">
        <v>7</v>
      </c>
      <c r="B84" s="113" t="s">
        <v>98</v>
      </c>
      <c r="C84" s="113" t="s">
        <v>99</v>
      </c>
      <c r="D84" s="120" t="s">
        <v>38</v>
      </c>
      <c r="E84" s="114"/>
      <c r="F84" s="121">
        <f>49.9+101.6+11.2</f>
        <v>162.7</v>
      </c>
      <c r="G84" s="133"/>
      <c r="H84" s="134"/>
      <c r="I84" s="133"/>
      <c r="J84" s="134"/>
      <c r="K84" s="133"/>
      <c r="L84" s="134"/>
      <c r="M84" s="133"/>
    </row>
    <row r="85" spans="1:13" s="55" customFormat="1" ht="14.25">
      <c r="A85" s="113"/>
      <c r="B85" s="112"/>
      <c r="C85" s="113" t="s">
        <v>37</v>
      </c>
      <c r="D85" s="120" t="s">
        <v>38</v>
      </c>
      <c r="E85" s="114">
        <v>1</v>
      </c>
      <c r="F85" s="115">
        <f>F84*E85</f>
        <v>162.7</v>
      </c>
      <c r="G85" s="116"/>
      <c r="H85" s="117"/>
      <c r="I85" s="118"/>
      <c r="J85" s="119"/>
      <c r="K85" s="118"/>
      <c r="L85" s="119"/>
      <c r="M85" s="116"/>
    </row>
    <row r="86" spans="1:13" s="55" customFormat="1" ht="14.25">
      <c r="A86" s="113"/>
      <c r="B86" s="120"/>
      <c r="C86" s="113" t="s">
        <v>39</v>
      </c>
      <c r="D86" s="120" t="s">
        <v>6</v>
      </c>
      <c r="E86" s="114">
        <v>0.81</v>
      </c>
      <c r="F86" s="115">
        <f>F84*E86</f>
        <v>131.787</v>
      </c>
      <c r="G86" s="133"/>
      <c r="H86" s="119"/>
      <c r="I86" s="118"/>
      <c r="J86" s="119"/>
      <c r="K86" s="116"/>
      <c r="L86" s="117"/>
      <c r="M86" s="116"/>
    </row>
    <row r="87" spans="1:13" s="55" customFormat="1" ht="14.25">
      <c r="A87" s="113"/>
      <c r="B87" s="136"/>
      <c r="C87" s="113" t="s">
        <v>102</v>
      </c>
      <c r="D87" s="120" t="s">
        <v>38</v>
      </c>
      <c r="E87" s="114">
        <v>1.015</v>
      </c>
      <c r="F87" s="115">
        <f>F84*E87</f>
        <v>165.14049999999997</v>
      </c>
      <c r="G87" s="133"/>
      <c r="H87" s="119"/>
      <c r="I87" s="116"/>
      <c r="J87" s="117"/>
      <c r="K87" s="118"/>
      <c r="L87" s="119"/>
      <c r="M87" s="116"/>
    </row>
    <row r="88" spans="1:13" s="55" customFormat="1" ht="14.25">
      <c r="A88" s="113"/>
      <c r="B88" s="135"/>
      <c r="C88" s="113" t="s">
        <v>81</v>
      </c>
      <c r="D88" s="120" t="s">
        <v>41</v>
      </c>
      <c r="E88" s="114">
        <v>1.37</v>
      </c>
      <c r="F88" s="115">
        <f>F84*E88</f>
        <v>222.899</v>
      </c>
      <c r="G88" s="133"/>
      <c r="H88" s="119"/>
      <c r="I88" s="116"/>
      <c r="J88" s="117"/>
      <c r="K88" s="118"/>
      <c r="L88" s="119"/>
      <c r="M88" s="116"/>
    </row>
    <row r="89" spans="1:13" s="55" customFormat="1" ht="14.25">
      <c r="A89" s="113"/>
      <c r="B89" s="135"/>
      <c r="C89" s="113" t="s">
        <v>100</v>
      </c>
      <c r="D89" s="120" t="s">
        <v>38</v>
      </c>
      <c r="E89" s="137">
        <v>0.0084</v>
      </c>
      <c r="F89" s="115">
        <f>F84*E89</f>
        <v>1.36668</v>
      </c>
      <c r="G89" s="133"/>
      <c r="H89" s="119"/>
      <c r="I89" s="116"/>
      <c r="J89" s="117"/>
      <c r="K89" s="118"/>
      <c r="L89" s="119"/>
      <c r="M89" s="116"/>
    </row>
    <row r="90" spans="1:13" s="55" customFormat="1" ht="14.25">
      <c r="A90" s="113"/>
      <c r="B90" s="135"/>
      <c r="C90" s="113" t="s">
        <v>101</v>
      </c>
      <c r="D90" s="120" t="s">
        <v>38</v>
      </c>
      <c r="E90" s="137">
        <v>0.0256</v>
      </c>
      <c r="F90" s="121">
        <f>F84*E90</f>
        <v>4.16512</v>
      </c>
      <c r="G90" s="133"/>
      <c r="H90" s="119"/>
      <c r="I90" s="116"/>
      <c r="J90" s="117"/>
      <c r="K90" s="118"/>
      <c r="L90" s="119"/>
      <c r="M90" s="116"/>
    </row>
    <row r="91" spans="1:13" s="55" customFormat="1" ht="14.25">
      <c r="A91" s="113"/>
      <c r="B91" s="135"/>
      <c r="C91" s="113" t="s">
        <v>82</v>
      </c>
      <c r="D91" s="120" t="s">
        <v>38</v>
      </c>
      <c r="E91" s="137">
        <v>0.0026</v>
      </c>
      <c r="F91" s="115">
        <f>F84*E91</f>
        <v>0.42301999999999995</v>
      </c>
      <c r="G91" s="133"/>
      <c r="H91" s="119"/>
      <c r="I91" s="116"/>
      <c r="J91" s="117"/>
      <c r="K91" s="118"/>
      <c r="L91" s="119"/>
      <c r="M91" s="116"/>
    </row>
    <row r="92" spans="1:13" s="55" customFormat="1" ht="14.25">
      <c r="A92" s="113"/>
      <c r="B92" s="135"/>
      <c r="C92" s="113" t="s">
        <v>84</v>
      </c>
      <c r="D92" s="120" t="s">
        <v>70</v>
      </c>
      <c r="E92" s="138" t="s">
        <v>83</v>
      </c>
      <c r="F92" s="121">
        <f>(5363.57+10934.94+1202.49)/1000</f>
        <v>17.501</v>
      </c>
      <c r="G92" s="133"/>
      <c r="H92" s="119"/>
      <c r="I92" s="116"/>
      <c r="J92" s="117"/>
      <c r="K92" s="118"/>
      <c r="L92" s="119"/>
      <c r="M92" s="116"/>
    </row>
    <row r="93" spans="1:14" s="55" customFormat="1" ht="14.25">
      <c r="A93" s="122"/>
      <c r="B93" s="123"/>
      <c r="C93" s="122" t="s">
        <v>40</v>
      </c>
      <c r="D93" s="123" t="s">
        <v>6</v>
      </c>
      <c r="E93" s="124">
        <v>0.39</v>
      </c>
      <c r="F93" s="125">
        <f>F84*E93</f>
        <v>63.452999999999996</v>
      </c>
      <c r="G93" s="130"/>
      <c r="H93" s="129"/>
      <c r="I93" s="126"/>
      <c r="J93" s="127"/>
      <c r="K93" s="128"/>
      <c r="L93" s="129"/>
      <c r="M93" s="126"/>
      <c r="N93" s="56"/>
    </row>
    <row r="94" spans="1:13" s="55" customFormat="1" ht="14.25">
      <c r="A94" s="113">
        <v>8</v>
      </c>
      <c r="B94" s="113" t="s">
        <v>103</v>
      </c>
      <c r="C94" s="113" t="s">
        <v>104</v>
      </c>
      <c r="D94" s="120" t="s">
        <v>38</v>
      </c>
      <c r="E94" s="114"/>
      <c r="F94" s="117">
        <v>15</v>
      </c>
      <c r="G94" s="152"/>
      <c r="H94" s="153"/>
      <c r="I94" s="152"/>
      <c r="J94" s="153"/>
      <c r="K94" s="152"/>
      <c r="L94" s="153"/>
      <c r="M94" s="152"/>
    </row>
    <row r="95" spans="1:13" s="55" customFormat="1" ht="14.25">
      <c r="A95" s="113"/>
      <c r="B95" s="112"/>
      <c r="C95" s="113" t="s">
        <v>37</v>
      </c>
      <c r="D95" s="120" t="s">
        <v>38</v>
      </c>
      <c r="E95" s="114">
        <v>1</v>
      </c>
      <c r="F95" s="115">
        <f>F94*E95</f>
        <v>15</v>
      </c>
      <c r="G95" s="116"/>
      <c r="H95" s="117"/>
      <c r="I95" s="154"/>
      <c r="J95" s="155"/>
      <c r="K95" s="154"/>
      <c r="L95" s="155"/>
      <c r="M95" s="116"/>
    </row>
    <row r="96" spans="1:13" s="55" customFormat="1" ht="14.25">
      <c r="A96" s="113"/>
      <c r="B96" s="120"/>
      <c r="C96" s="113" t="s">
        <v>39</v>
      </c>
      <c r="D96" s="120" t="s">
        <v>6</v>
      </c>
      <c r="E96" s="114">
        <v>1.28</v>
      </c>
      <c r="F96" s="156">
        <f>F94*E96</f>
        <v>19.2</v>
      </c>
      <c r="G96" s="152"/>
      <c r="H96" s="155"/>
      <c r="I96" s="154"/>
      <c r="J96" s="155"/>
      <c r="K96" s="116"/>
      <c r="L96" s="117"/>
      <c r="M96" s="116"/>
    </row>
    <row r="97" spans="1:13" s="55" customFormat="1" ht="14.25">
      <c r="A97" s="113"/>
      <c r="B97" s="135"/>
      <c r="C97" s="113" t="s">
        <v>105</v>
      </c>
      <c r="D97" s="120" t="s">
        <v>38</v>
      </c>
      <c r="E97" s="114">
        <v>1.015</v>
      </c>
      <c r="F97" s="156">
        <f>F94*E97</f>
        <v>15.224999999999998</v>
      </c>
      <c r="G97" s="152"/>
      <c r="H97" s="155"/>
      <c r="I97" s="116"/>
      <c r="J97" s="117"/>
      <c r="K97" s="154"/>
      <c r="L97" s="155"/>
      <c r="M97" s="116"/>
    </row>
    <row r="98" spans="1:13" s="55" customFormat="1" ht="14.25">
      <c r="A98" s="113"/>
      <c r="B98" s="120"/>
      <c r="C98" s="113" t="s">
        <v>81</v>
      </c>
      <c r="D98" s="120" t="s">
        <v>41</v>
      </c>
      <c r="E98" s="114">
        <v>2.29</v>
      </c>
      <c r="F98" s="156">
        <f>F94*E98</f>
        <v>34.35</v>
      </c>
      <c r="G98" s="152"/>
      <c r="H98" s="155"/>
      <c r="I98" s="116"/>
      <c r="J98" s="117"/>
      <c r="K98" s="154"/>
      <c r="L98" s="155"/>
      <c r="M98" s="116"/>
    </row>
    <row r="99" spans="1:13" s="55" customFormat="1" ht="14.25">
      <c r="A99" s="113"/>
      <c r="B99" s="120"/>
      <c r="C99" s="113" t="s">
        <v>100</v>
      </c>
      <c r="D99" s="120" t="s">
        <v>38</v>
      </c>
      <c r="E99" s="137">
        <v>0.014</v>
      </c>
      <c r="F99" s="156">
        <f>F94*E99</f>
        <v>0.21</v>
      </c>
      <c r="G99" s="152"/>
      <c r="H99" s="155"/>
      <c r="I99" s="116"/>
      <c r="J99" s="117"/>
      <c r="K99" s="154"/>
      <c r="L99" s="155"/>
      <c r="M99" s="116"/>
    </row>
    <row r="100" spans="1:13" s="55" customFormat="1" ht="14.25">
      <c r="A100" s="113"/>
      <c r="B100" s="120"/>
      <c r="C100" s="113" t="s">
        <v>101</v>
      </c>
      <c r="D100" s="120" t="s">
        <v>38</v>
      </c>
      <c r="E100" s="137">
        <v>0.0429</v>
      </c>
      <c r="F100" s="117">
        <f>F94*E100</f>
        <v>0.6435</v>
      </c>
      <c r="G100" s="152"/>
      <c r="H100" s="155"/>
      <c r="I100" s="116"/>
      <c r="J100" s="117"/>
      <c r="K100" s="154"/>
      <c r="L100" s="155"/>
      <c r="M100" s="116"/>
    </row>
    <row r="101" spans="1:13" s="55" customFormat="1" ht="14.25">
      <c r="A101" s="113"/>
      <c r="B101" s="120"/>
      <c r="C101" s="113" t="s">
        <v>82</v>
      </c>
      <c r="D101" s="120" t="s">
        <v>38</v>
      </c>
      <c r="E101" s="137">
        <v>0.002</v>
      </c>
      <c r="F101" s="156">
        <f>F94*E101</f>
        <v>0.03</v>
      </c>
      <c r="G101" s="152"/>
      <c r="H101" s="155"/>
      <c r="I101" s="116"/>
      <c r="J101" s="117"/>
      <c r="K101" s="154"/>
      <c r="L101" s="155"/>
      <c r="M101" s="116"/>
    </row>
    <row r="102" spans="1:17" s="55" customFormat="1" ht="14.25">
      <c r="A102" s="113"/>
      <c r="B102" s="157"/>
      <c r="C102" s="113" t="s">
        <v>88</v>
      </c>
      <c r="D102" s="120" t="s">
        <v>42</v>
      </c>
      <c r="E102" s="114">
        <v>2.5</v>
      </c>
      <c r="F102" s="156">
        <f>F94*E102</f>
        <v>37.5</v>
      </c>
      <c r="G102" s="152"/>
      <c r="H102" s="155"/>
      <c r="I102" s="116"/>
      <c r="J102" s="117"/>
      <c r="K102" s="154"/>
      <c r="L102" s="155"/>
      <c r="M102" s="116"/>
      <c r="Q102" s="55">
        <f>(3.4+0.87+0.87+1.95+1.75+3.4+6.35+4.3+6.1+6.2+2.6+3.3+1.9+1.8+1.8+2.6+1.25+3.5+1.25+2.6)*3.5</f>
        <v>202.265</v>
      </c>
    </row>
    <row r="103" spans="1:17" s="55" customFormat="1" ht="14.25">
      <c r="A103" s="113"/>
      <c r="B103" s="120"/>
      <c r="C103" s="113" t="s">
        <v>84</v>
      </c>
      <c r="D103" s="120" t="s">
        <v>70</v>
      </c>
      <c r="E103" s="138" t="s">
        <v>83</v>
      </c>
      <c r="F103" s="158">
        <f>2400/1000</f>
        <v>2.4</v>
      </c>
      <c r="G103" s="152"/>
      <c r="H103" s="155"/>
      <c r="I103" s="116"/>
      <c r="J103" s="117"/>
      <c r="K103" s="154"/>
      <c r="L103" s="155"/>
      <c r="M103" s="116"/>
      <c r="Q103" s="56">
        <f>Q102*0.3</f>
        <v>60.67949999999999</v>
      </c>
    </row>
    <row r="104" spans="1:17" s="55" customFormat="1" ht="14.25">
      <c r="A104" s="122"/>
      <c r="B104" s="123"/>
      <c r="C104" s="122" t="s">
        <v>40</v>
      </c>
      <c r="D104" s="123" t="s">
        <v>6</v>
      </c>
      <c r="E104" s="124">
        <v>0.93</v>
      </c>
      <c r="F104" s="127">
        <f>F94*E104</f>
        <v>13.950000000000001</v>
      </c>
      <c r="G104" s="149"/>
      <c r="H104" s="150"/>
      <c r="I104" s="126"/>
      <c r="J104" s="127"/>
      <c r="K104" s="159"/>
      <c r="L104" s="160"/>
      <c r="M104" s="126"/>
      <c r="N104" s="56"/>
      <c r="Q104" s="55">
        <f>(6.1+5.3)*2.9+169</f>
        <v>202.06</v>
      </c>
    </row>
    <row r="105" spans="1:22" ht="15">
      <c r="A105" s="98"/>
      <c r="B105" s="98"/>
      <c r="C105" s="102" t="s">
        <v>133</v>
      </c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2"/>
      <c r="O105" s="2"/>
      <c r="P105" s="2"/>
      <c r="Q105" s="2"/>
      <c r="R105" s="2"/>
      <c r="S105" s="2"/>
      <c r="T105" s="2"/>
      <c r="U105" s="2"/>
      <c r="V105" s="2"/>
    </row>
    <row r="106" spans="1:17" s="11" customFormat="1" ht="28.5">
      <c r="A106" s="103">
        <v>1</v>
      </c>
      <c r="B106" s="103" t="s">
        <v>106</v>
      </c>
      <c r="C106" s="103" t="s">
        <v>107</v>
      </c>
      <c r="D106" s="104" t="s">
        <v>38</v>
      </c>
      <c r="E106" s="106"/>
      <c r="F106" s="107">
        <f>Q108+Q106+Q103</f>
        <v>141.08549999999997</v>
      </c>
      <c r="G106" s="141"/>
      <c r="H106" s="142"/>
      <c r="I106" s="108"/>
      <c r="J106" s="104"/>
      <c r="K106" s="141"/>
      <c r="L106" s="142"/>
      <c r="M106" s="108"/>
      <c r="Q106" s="57">
        <f>Q104*0.3</f>
        <v>60.617999999999995</v>
      </c>
    </row>
    <row r="107" spans="1:17" s="5" customFormat="1" ht="14.25">
      <c r="A107" s="113"/>
      <c r="B107" s="120"/>
      <c r="C107" s="113" t="s">
        <v>37</v>
      </c>
      <c r="D107" s="120" t="s">
        <v>38</v>
      </c>
      <c r="E107" s="114">
        <v>1</v>
      </c>
      <c r="F107" s="117">
        <f>F106*E107</f>
        <v>141.08549999999997</v>
      </c>
      <c r="G107" s="116"/>
      <c r="H107" s="117"/>
      <c r="I107" s="118"/>
      <c r="J107" s="119"/>
      <c r="K107" s="118"/>
      <c r="L107" s="119"/>
      <c r="M107" s="116"/>
      <c r="Q107" s="5">
        <f>38.8*1.7</f>
        <v>65.96</v>
      </c>
    </row>
    <row r="108" spans="1:17" s="9" customFormat="1" ht="14.25">
      <c r="A108" s="113"/>
      <c r="B108" s="120"/>
      <c r="C108" s="113" t="s">
        <v>39</v>
      </c>
      <c r="D108" s="120" t="s">
        <v>6</v>
      </c>
      <c r="E108" s="114">
        <v>0.92</v>
      </c>
      <c r="F108" s="115">
        <f>F106*E108</f>
        <v>129.79865999999998</v>
      </c>
      <c r="G108" s="133"/>
      <c r="H108" s="119"/>
      <c r="I108" s="118"/>
      <c r="J108" s="119"/>
      <c r="K108" s="116"/>
      <c r="L108" s="117"/>
      <c r="M108" s="116"/>
      <c r="Q108" s="9">
        <f>Q107*0.3</f>
        <v>19.787999999999997</v>
      </c>
    </row>
    <row r="109" spans="1:13" s="5" customFormat="1" ht="14.25">
      <c r="A109" s="113"/>
      <c r="B109" s="135"/>
      <c r="C109" s="113" t="s">
        <v>45</v>
      </c>
      <c r="D109" s="120" t="s">
        <v>38</v>
      </c>
      <c r="E109" s="114">
        <v>0.11</v>
      </c>
      <c r="F109" s="115">
        <f>F106*E109</f>
        <v>15.519404999999997</v>
      </c>
      <c r="G109" s="133"/>
      <c r="H109" s="119"/>
      <c r="I109" s="116"/>
      <c r="J109" s="117"/>
      <c r="K109" s="118"/>
      <c r="L109" s="119"/>
      <c r="M109" s="116"/>
    </row>
    <row r="110" spans="1:13" s="5" customFormat="1" ht="14.25">
      <c r="A110" s="113"/>
      <c r="B110" s="120"/>
      <c r="C110" s="113" t="s">
        <v>109</v>
      </c>
      <c r="D110" s="120" t="s">
        <v>44</v>
      </c>
      <c r="E110" s="114">
        <v>41.386</v>
      </c>
      <c r="F110" s="117">
        <f>F106*E110</f>
        <v>5838.964502999999</v>
      </c>
      <c r="G110" s="133"/>
      <c r="H110" s="119"/>
      <c r="I110" s="116"/>
      <c r="J110" s="117"/>
      <c r="K110" s="118"/>
      <c r="L110" s="119"/>
      <c r="M110" s="116"/>
    </row>
    <row r="111" spans="1:13" s="5" customFormat="1" ht="14.25">
      <c r="A111" s="122"/>
      <c r="B111" s="123"/>
      <c r="C111" s="122" t="s">
        <v>40</v>
      </c>
      <c r="D111" s="123" t="s">
        <v>6</v>
      </c>
      <c r="E111" s="124">
        <v>0.16</v>
      </c>
      <c r="F111" s="125">
        <f>F106*E111</f>
        <v>22.573679999999996</v>
      </c>
      <c r="G111" s="130"/>
      <c r="H111" s="129"/>
      <c r="I111" s="126"/>
      <c r="J111" s="127"/>
      <c r="K111" s="128"/>
      <c r="L111" s="129"/>
      <c r="M111" s="126"/>
    </row>
    <row r="112" spans="1:13" s="11" customFormat="1" ht="28.5">
      <c r="A112" s="103">
        <v>2</v>
      </c>
      <c r="B112" s="104" t="s">
        <v>110</v>
      </c>
      <c r="C112" s="103" t="s">
        <v>111</v>
      </c>
      <c r="D112" s="104" t="s">
        <v>41</v>
      </c>
      <c r="E112" s="106"/>
      <c r="F112" s="107">
        <f>Q107+Q104+Q102</f>
        <v>470.28499999999997</v>
      </c>
      <c r="G112" s="108"/>
      <c r="H112" s="104"/>
      <c r="I112" s="141"/>
      <c r="J112" s="142"/>
      <c r="K112" s="141"/>
      <c r="L112" s="142"/>
      <c r="M112" s="161"/>
    </row>
    <row r="113" spans="1:13" s="5" customFormat="1" ht="14.25">
      <c r="A113" s="113"/>
      <c r="B113" s="113"/>
      <c r="C113" s="113" t="s">
        <v>37</v>
      </c>
      <c r="D113" s="113" t="s">
        <v>41</v>
      </c>
      <c r="E113" s="114">
        <v>1</v>
      </c>
      <c r="F113" s="115">
        <f>F112*E113</f>
        <v>470.28499999999997</v>
      </c>
      <c r="G113" s="116"/>
      <c r="H113" s="117"/>
      <c r="I113" s="118"/>
      <c r="J113" s="119"/>
      <c r="K113" s="118"/>
      <c r="L113" s="119"/>
      <c r="M113" s="116"/>
    </row>
    <row r="114" spans="1:13" s="5" customFormat="1" ht="14.25">
      <c r="A114" s="113"/>
      <c r="B114" s="120"/>
      <c r="C114" s="113" t="s">
        <v>39</v>
      </c>
      <c r="D114" s="120" t="s">
        <v>6</v>
      </c>
      <c r="E114" s="114">
        <v>0.026</v>
      </c>
      <c r="F114" s="115">
        <f>F112*E114</f>
        <v>12.227409999999999</v>
      </c>
      <c r="G114" s="133"/>
      <c r="H114" s="119"/>
      <c r="I114" s="118"/>
      <c r="J114" s="119"/>
      <c r="K114" s="116"/>
      <c r="L114" s="117"/>
      <c r="M114" s="116"/>
    </row>
    <row r="115" spans="1:17" s="21" customFormat="1" ht="15">
      <c r="A115" s="113"/>
      <c r="B115" s="135"/>
      <c r="C115" s="113" t="s">
        <v>45</v>
      </c>
      <c r="D115" s="120" t="s">
        <v>38</v>
      </c>
      <c r="E115" s="137">
        <v>0.0256</v>
      </c>
      <c r="F115" s="115">
        <f>F112*E115</f>
        <v>12.039296</v>
      </c>
      <c r="G115" s="133"/>
      <c r="H115" s="119"/>
      <c r="I115" s="116"/>
      <c r="J115" s="117"/>
      <c r="K115" s="118"/>
      <c r="L115" s="119"/>
      <c r="M115" s="116"/>
      <c r="Q115" s="58"/>
    </row>
    <row r="116" spans="1:13" s="55" customFormat="1" ht="14.25">
      <c r="A116" s="122"/>
      <c r="B116" s="162" t="s">
        <v>112</v>
      </c>
      <c r="C116" s="122" t="s">
        <v>113</v>
      </c>
      <c r="D116" s="122" t="s">
        <v>60</v>
      </c>
      <c r="E116" s="124">
        <v>0.024</v>
      </c>
      <c r="F116" s="125">
        <f>F112*E116</f>
        <v>11.28684</v>
      </c>
      <c r="G116" s="130"/>
      <c r="H116" s="129"/>
      <c r="I116" s="126"/>
      <c r="J116" s="127"/>
      <c r="K116" s="126"/>
      <c r="L116" s="127"/>
      <c r="M116" s="126"/>
    </row>
    <row r="117" spans="1:13" s="5" customFormat="1" ht="12.75" customHeight="1">
      <c r="A117" s="113">
        <v>9</v>
      </c>
      <c r="B117" s="113" t="s">
        <v>118</v>
      </c>
      <c r="C117" s="164" t="s">
        <v>119</v>
      </c>
      <c r="D117" s="164" t="s">
        <v>41</v>
      </c>
      <c r="E117" s="164"/>
      <c r="F117" s="165">
        <v>386</v>
      </c>
      <c r="G117" s="133"/>
      <c r="H117" s="134"/>
      <c r="I117" s="116"/>
      <c r="J117" s="120"/>
      <c r="K117" s="133"/>
      <c r="L117" s="134"/>
      <c r="M117" s="116"/>
    </row>
    <row r="118" spans="1:13" s="5" customFormat="1" ht="14.25">
      <c r="A118" s="113"/>
      <c r="B118" s="132"/>
      <c r="C118" s="113" t="s">
        <v>37</v>
      </c>
      <c r="D118" s="113" t="s">
        <v>48</v>
      </c>
      <c r="E118" s="114">
        <v>1</v>
      </c>
      <c r="F118" s="156">
        <f>F117*E118</f>
        <v>386</v>
      </c>
      <c r="G118" s="116"/>
      <c r="H118" s="120"/>
      <c r="I118" s="133"/>
      <c r="J118" s="134"/>
      <c r="K118" s="133"/>
      <c r="L118" s="134"/>
      <c r="M118" s="116"/>
    </row>
    <row r="119" spans="1:13" s="5" customFormat="1" ht="14.25">
      <c r="A119" s="113"/>
      <c r="B119" s="120"/>
      <c r="C119" s="113" t="s">
        <v>39</v>
      </c>
      <c r="D119" s="120" t="s">
        <v>6</v>
      </c>
      <c r="E119" s="137">
        <v>0.166</v>
      </c>
      <c r="F119" s="156">
        <f>F117*E119</f>
        <v>64.07600000000001</v>
      </c>
      <c r="G119" s="133"/>
      <c r="H119" s="134"/>
      <c r="I119" s="133"/>
      <c r="J119" s="134"/>
      <c r="K119" s="116"/>
      <c r="L119" s="120"/>
      <c r="M119" s="116"/>
    </row>
    <row r="120" spans="1:13" s="5" customFormat="1" ht="14.25">
      <c r="A120" s="164"/>
      <c r="B120" s="164"/>
      <c r="C120" s="164" t="s">
        <v>114</v>
      </c>
      <c r="D120" s="164" t="s">
        <v>38</v>
      </c>
      <c r="E120" s="113">
        <v>0.0626</v>
      </c>
      <c r="F120" s="156">
        <f>F117*E120</f>
        <v>24.163600000000002</v>
      </c>
      <c r="G120" s="133"/>
      <c r="H120" s="134"/>
      <c r="I120" s="116"/>
      <c r="J120" s="120"/>
      <c r="K120" s="133"/>
      <c r="L120" s="134"/>
      <c r="M120" s="139"/>
    </row>
    <row r="121" spans="1:13" s="5" customFormat="1" ht="14.25">
      <c r="A121" s="164"/>
      <c r="B121" s="164"/>
      <c r="C121" s="164" t="s">
        <v>117</v>
      </c>
      <c r="D121" s="164" t="s">
        <v>42</v>
      </c>
      <c r="E121" s="113">
        <v>0.175</v>
      </c>
      <c r="F121" s="156">
        <f>F117*E121</f>
        <v>67.55</v>
      </c>
      <c r="G121" s="133"/>
      <c r="H121" s="134"/>
      <c r="I121" s="139"/>
      <c r="J121" s="120"/>
      <c r="K121" s="133"/>
      <c r="L121" s="134"/>
      <c r="M121" s="139"/>
    </row>
    <row r="122" spans="1:13" s="5" customFormat="1" ht="14.25">
      <c r="A122" s="164"/>
      <c r="B122" s="164"/>
      <c r="C122" s="164" t="s">
        <v>120</v>
      </c>
      <c r="D122" s="164" t="s">
        <v>42</v>
      </c>
      <c r="E122" s="113">
        <v>1.36</v>
      </c>
      <c r="F122" s="156">
        <f>F117*E122</f>
        <v>524.96</v>
      </c>
      <c r="G122" s="133"/>
      <c r="H122" s="134"/>
      <c r="I122" s="116"/>
      <c r="J122" s="120"/>
      <c r="K122" s="133"/>
      <c r="L122" s="134"/>
      <c r="M122" s="139"/>
    </row>
    <row r="123" spans="1:13" s="5" customFormat="1" ht="14.25">
      <c r="A123" s="164"/>
      <c r="B123" s="164"/>
      <c r="C123" s="164" t="s">
        <v>116</v>
      </c>
      <c r="D123" s="164" t="s">
        <v>41</v>
      </c>
      <c r="E123" s="166">
        <v>1</v>
      </c>
      <c r="F123" s="156">
        <f>F117*E123</f>
        <v>386</v>
      </c>
      <c r="G123" s="133"/>
      <c r="H123" s="134"/>
      <c r="I123" s="116"/>
      <c r="J123" s="120"/>
      <c r="K123" s="133"/>
      <c r="L123" s="134"/>
      <c r="M123" s="116"/>
    </row>
    <row r="124" spans="1:13" s="13" customFormat="1" ht="14.25">
      <c r="A124" s="122"/>
      <c r="B124" s="123"/>
      <c r="C124" s="122" t="s">
        <v>40</v>
      </c>
      <c r="D124" s="123" t="s">
        <v>6</v>
      </c>
      <c r="E124" s="163">
        <v>0.0794</v>
      </c>
      <c r="F124" s="127">
        <f>F117*E124</f>
        <v>30.6484</v>
      </c>
      <c r="G124" s="130"/>
      <c r="H124" s="131"/>
      <c r="I124" s="126"/>
      <c r="J124" s="123"/>
      <c r="K124" s="130"/>
      <c r="L124" s="131"/>
      <c r="M124" s="126"/>
    </row>
    <row r="125" spans="1:13" s="10" customFormat="1" ht="14.25">
      <c r="A125" s="113">
        <v>10</v>
      </c>
      <c r="B125" s="157" t="s">
        <v>121</v>
      </c>
      <c r="C125" s="113" t="s">
        <v>122</v>
      </c>
      <c r="D125" s="120"/>
      <c r="E125" s="114"/>
      <c r="F125" s="121"/>
      <c r="G125" s="133"/>
      <c r="H125" s="134"/>
      <c r="I125" s="167"/>
      <c r="J125" s="120"/>
      <c r="K125" s="133"/>
      <c r="L125" s="134"/>
      <c r="M125" s="116"/>
    </row>
    <row r="126" spans="1:13" s="10" customFormat="1" ht="14.25">
      <c r="A126" s="113"/>
      <c r="B126" s="120"/>
      <c r="C126" s="113" t="s">
        <v>123</v>
      </c>
      <c r="D126" s="135" t="s">
        <v>43</v>
      </c>
      <c r="E126" s="114"/>
      <c r="F126" s="121">
        <v>3.86</v>
      </c>
      <c r="G126" s="133"/>
      <c r="H126" s="134"/>
      <c r="I126" s="133"/>
      <c r="J126" s="134"/>
      <c r="K126" s="133"/>
      <c r="L126" s="134"/>
      <c r="M126" s="133"/>
    </row>
    <row r="127" spans="1:13" s="10" customFormat="1" ht="14.25">
      <c r="A127" s="113"/>
      <c r="B127" s="113"/>
      <c r="C127" s="113" t="s">
        <v>37</v>
      </c>
      <c r="D127" s="113" t="s">
        <v>41</v>
      </c>
      <c r="E127" s="114">
        <v>100</v>
      </c>
      <c r="F127" s="115">
        <f>F126*E127</f>
        <v>386</v>
      </c>
      <c r="G127" s="116"/>
      <c r="H127" s="117"/>
      <c r="I127" s="118"/>
      <c r="J127" s="119"/>
      <c r="K127" s="118"/>
      <c r="L127" s="119"/>
      <c r="M127" s="116"/>
    </row>
    <row r="128" spans="1:13" s="10" customFormat="1" ht="14.25">
      <c r="A128" s="113"/>
      <c r="B128" s="120"/>
      <c r="C128" s="113" t="s">
        <v>39</v>
      </c>
      <c r="D128" s="120" t="s">
        <v>6</v>
      </c>
      <c r="E128" s="114">
        <v>3.2</v>
      </c>
      <c r="F128" s="115">
        <f>F126*E128</f>
        <v>12.352</v>
      </c>
      <c r="G128" s="133"/>
      <c r="H128" s="119"/>
      <c r="I128" s="118"/>
      <c r="J128" s="119"/>
      <c r="K128" s="116"/>
      <c r="L128" s="117"/>
      <c r="M128" s="116"/>
    </row>
    <row r="129" spans="1:13" s="10" customFormat="1" ht="14.25">
      <c r="A129" s="113"/>
      <c r="B129" s="120"/>
      <c r="C129" s="113" t="s">
        <v>124</v>
      </c>
      <c r="D129" s="136" t="s">
        <v>125</v>
      </c>
      <c r="E129" s="114">
        <v>1.55</v>
      </c>
      <c r="F129" s="115">
        <f>F126*E129</f>
        <v>5.983</v>
      </c>
      <c r="G129" s="133"/>
      <c r="H129" s="119"/>
      <c r="I129" s="139"/>
      <c r="J129" s="117"/>
      <c r="K129" s="118"/>
      <c r="L129" s="119"/>
      <c r="M129" s="116"/>
    </row>
    <row r="130" spans="1:13" s="13" customFormat="1" ht="14.25">
      <c r="A130" s="113"/>
      <c r="B130" s="120"/>
      <c r="C130" s="113" t="s">
        <v>126</v>
      </c>
      <c r="D130" s="136" t="s">
        <v>125</v>
      </c>
      <c r="E130" s="114">
        <v>0.04</v>
      </c>
      <c r="F130" s="115">
        <f>F126*E130</f>
        <v>0.1544</v>
      </c>
      <c r="G130" s="116"/>
      <c r="H130" s="117"/>
      <c r="I130" s="139"/>
      <c r="J130" s="117"/>
      <c r="K130" s="118"/>
      <c r="L130" s="119"/>
      <c r="M130" s="116"/>
    </row>
    <row r="131" spans="1:13" s="10" customFormat="1" ht="14.25">
      <c r="A131" s="113"/>
      <c r="B131" s="120"/>
      <c r="C131" s="113" t="s">
        <v>127</v>
      </c>
      <c r="D131" s="120" t="s">
        <v>38</v>
      </c>
      <c r="E131" s="114">
        <v>0.81</v>
      </c>
      <c r="F131" s="115">
        <f>F126*E131</f>
        <v>3.1266000000000003</v>
      </c>
      <c r="G131" s="133"/>
      <c r="H131" s="119"/>
      <c r="I131" s="116"/>
      <c r="J131" s="117"/>
      <c r="K131" s="118"/>
      <c r="L131" s="119"/>
      <c r="M131" s="116"/>
    </row>
    <row r="132" spans="1:13" s="10" customFormat="1" ht="14.25">
      <c r="A132" s="113"/>
      <c r="B132" s="120"/>
      <c r="C132" s="113" t="s">
        <v>128</v>
      </c>
      <c r="D132" s="120" t="s">
        <v>38</v>
      </c>
      <c r="E132" s="114">
        <v>0.56</v>
      </c>
      <c r="F132" s="115">
        <f>F126*E132</f>
        <v>2.1616</v>
      </c>
      <c r="G132" s="133"/>
      <c r="H132" s="119"/>
      <c r="I132" s="116"/>
      <c r="J132" s="117"/>
      <c r="K132" s="118"/>
      <c r="L132" s="119"/>
      <c r="M132" s="116"/>
    </row>
    <row r="133" spans="1:13" s="10" customFormat="1" ht="14.25">
      <c r="A133" s="113"/>
      <c r="B133" s="120"/>
      <c r="C133" s="113" t="s">
        <v>131</v>
      </c>
      <c r="D133" s="120" t="s">
        <v>38</v>
      </c>
      <c r="E133" s="114">
        <v>0.27</v>
      </c>
      <c r="F133" s="115">
        <f>F126*E133</f>
        <v>1.0422</v>
      </c>
      <c r="G133" s="133"/>
      <c r="H133" s="119"/>
      <c r="I133" s="116"/>
      <c r="J133" s="117"/>
      <c r="K133" s="118"/>
      <c r="L133" s="119"/>
      <c r="M133" s="116"/>
    </row>
    <row r="134" spans="1:13" s="10" customFormat="1" ht="14.25">
      <c r="A134" s="113"/>
      <c r="B134" s="120"/>
      <c r="C134" s="113" t="s">
        <v>129</v>
      </c>
      <c r="D134" s="120" t="s">
        <v>70</v>
      </c>
      <c r="E134" s="114">
        <v>0.03</v>
      </c>
      <c r="F134" s="115">
        <f>F126*E134</f>
        <v>0.11579999999999999</v>
      </c>
      <c r="G134" s="133"/>
      <c r="H134" s="119"/>
      <c r="I134" s="139"/>
      <c r="J134" s="117"/>
      <c r="K134" s="118"/>
      <c r="L134" s="119"/>
      <c r="M134" s="116"/>
    </row>
    <row r="135" spans="1:13" s="10" customFormat="1" ht="14.25">
      <c r="A135" s="113"/>
      <c r="B135" s="120"/>
      <c r="C135" s="113" t="s">
        <v>115</v>
      </c>
      <c r="D135" s="120" t="s">
        <v>42</v>
      </c>
      <c r="E135" s="114">
        <v>7.8</v>
      </c>
      <c r="F135" s="115">
        <f>F126*E135</f>
        <v>30.107999999999997</v>
      </c>
      <c r="G135" s="133"/>
      <c r="H135" s="119"/>
      <c r="I135" s="116"/>
      <c r="J135" s="117"/>
      <c r="K135" s="118"/>
      <c r="L135" s="119"/>
      <c r="M135" s="116"/>
    </row>
    <row r="136" spans="1:17" s="17" customFormat="1" ht="30" customHeight="1">
      <c r="A136" s="113"/>
      <c r="B136" s="120"/>
      <c r="C136" s="113" t="s">
        <v>130</v>
      </c>
      <c r="D136" s="120" t="s">
        <v>42</v>
      </c>
      <c r="E136" s="114">
        <v>5</v>
      </c>
      <c r="F136" s="121">
        <f>F126*E136</f>
        <v>19.3</v>
      </c>
      <c r="G136" s="113"/>
      <c r="H136" s="117"/>
      <c r="I136" s="116"/>
      <c r="J136" s="117"/>
      <c r="K136" s="118"/>
      <c r="L136" s="119"/>
      <c r="M136" s="116"/>
      <c r="Q136" s="59"/>
    </row>
    <row r="137" spans="1:13" s="17" customFormat="1" ht="15">
      <c r="A137" s="122"/>
      <c r="B137" s="123"/>
      <c r="C137" s="122" t="s">
        <v>40</v>
      </c>
      <c r="D137" s="123" t="s">
        <v>6</v>
      </c>
      <c r="E137" s="124">
        <v>0.106</v>
      </c>
      <c r="F137" s="125">
        <f>F126*E137</f>
        <v>0.40915999999999997</v>
      </c>
      <c r="G137" s="130"/>
      <c r="H137" s="129"/>
      <c r="I137" s="126"/>
      <c r="J137" s="127"/>
      <c r="K137" s="128"/>
      <c r="L137" s="129"/>
      <c r="M137" s="126"/>
    </row>
    <row r="138" spans="1:13" s="17" customFormat="1" ht="15">
      <c r="A138" s="168"/>
      <c r="B138" s="169"/>
      <c r="C138" s="168" t="s">
        <v>46</v>
      </c>
      <c r="D138" s="169"/>
      <c r="E138" s="170"/>
      <c r="F138" s="171"/>
      <c r="G138" s="168"/>
      <c r="H138" s="172"/>
      <c r="I138" s="172"/>
      <c r="J138" s="172"/>
      <c r="K138" s="172"/>
      <c r="L138" s="172"/>
      <c r="M138" s="172"/>
    </row>
    <row r="139" spans="1:13" s="17" customFormat="1" ht="15">
      <c r="A139" s="168"/>
      <c r="B139" s="168"/>
      <c r="C139" s="168" t="s">
        <v>132</v>
      </c>
      <c r="D139" s="173"/>
      <c r="E139" s="170"/>
      <c r="F139" s="174"/>
      <c r="G139" s="175"/>
      <c r="H139" s="172"/>
      <c r="I139" s="172"/>
      <c r="J139" s="172"/>
      <c r="K139" s="172"/>
      <c r="L139" s="172"/>
      <c r="M139" s="172"/>
    </row>
    <row r="140" spans="1:13" s="17" customFormat="1" ht="15">
      <c r="A140" s="168"/>
      <c r="B140" s="168"/>
      <c r="C140" s="168" t="s">
        <v>15</v>
      </c>
      <c r="D140" s="168"/>
      <c r="E140" s="168"/>
      <c r="F140" s="168"/>
      <c r="G140" s="168"/>
      <c r="H140" s="172"/>
      <c r="I140" s="172"/>
      <c r="J140" s="172"/>
      <c r="K140" s="172"/>
      <c r="L140" s="172"/>
      <c r="M140" s="172"/>
    </row>
    <row r="141" spans="1:13" s="17" customFormat="1" ht="15">
      <c r="A141" s="168"/>
      <c r="B141" s="168"/>
      <c r="C141" s="168" t="s">
        <v>49</v>
      </c>
      <c r="D141" s="173"/>
      <c r="E141" s="170"/>
      <c r="F141" s="170"/>
      <c r="G141" s="175"/>
      <c r="H141" s="172"/>
      <c r="I141" s="172"/>
      <c r="J141" s="172"/>
      <c r="K141" s="172"/>
      <c r="L141" s="172"/>
      <c r="M141" s="172"/>
    </row>
    <row r="142" spans="1:13" s="17" customFormat="1" ht="15">
      <c r="A142" s="168"/>
      <c r="B142" s="168"/>
      <c r="C142" s="168" t="s">
        <v>15</v>
      </c>
      <c r="D142" s="168"/>
      <c r="E142" s="168"/>
      <c r="F142" s="168"/>
      <c r="G142" s="168"/>
      <c r="H142" s="172"/>
      <c r="I142" s="172"/>
      <c r="J142" s="172"/>
      <c r="K142" s="172"/>
      <c r="L142" s="172"/>
      <c r="M142" s="172"/>
    </row>
    <row r="143" spans="1:13" s="17" customFormat="1" ht="30" customHeight="1">
      <c r="A143" s="168"/>
      <c r="B143" s="168"/>
      <c r="C143" s="168" t="s">
        <v>50</v>
      </c>
      <c r="D143" s="173">
        <v>0.18</v>
      </c>
      <c r="E143" s="170"/>
      <c r="F143" s="170"/>
      <c r="G143" s="175"/>
      <c r="H143" s="172"/>
      <c r="I143" s="172"/>
      <c r="J143" s="172"/>
      <c r="K143" s="172"/>
      <c r="L143" s="172"/>
      <c r="M143" s="172"/>
    </row>
    <row r="144" spans="1:13" s="17" customFormat="1" ht="15">
      <c r="A144" s="168"/>
      <c r="B144" s="168"/>
      <c r="C144" s="168" t="s">
        <v>21</v>
      </c>
      <c r="D144" s="168"/>
      <c r="E144" s="168"/>
      <c r="F144" s="168"/>
      <c r="G144" s="168"/>
      <c r="H144" s="172"/>
      <c r="I144" s="172"/>
      <c r="J144" s="172"/>
      <c r="K144" s="172"/>
      <c r="L144" s="172"/>
      <c r="M144" s="172"/>
    </row>
    <row r="145" spans="1:13" s="17" customFormat="1" ht="15">
      <c r="A145" s="5"/>
      <c r="B145" s="5"/>
      <c r="C145" s="5"/>
      <c r="D145" s="5"/>
      <c r="E145" s="6"/>
      <c r="F145" s="6"/>
      <c r="G145" s="31"/>
      <c r="H145" s="31"/>
      <c r="I145" s="7"/>
      <c r="J145" s="5"/>
      <c r="K145" s="31"/>
      <c r="L145" s="31"/>
      <c r="M145" s="7"/>
    </row>
    <row r="146" spans="1:13" s="17" customFormat="1" ht="15">
      <c r="A146" s="5"/>
      <c r="B146" s="5"/>
      <c r="C146" s="5"/>
      <c r="D146" s="5"/>
      <c r="E146" s="6"/>
      <c r="F146" s="6"/>
      <c r="G146" s="31"/>
      <c r="H146" s="31"/>
      <c r="I146" s="7"/>
      <c r="J146" s="5"/>
      <c r="K146" s="31"/>
      <c r="L146" s="31"/>
      <c r="M146" s="7"/>
    </row>
    <row r="147" spans="1:13" s="17" customFormat="1" ht="15">
      <c r="A147" s="5"/>
      <c r="B147" s="5"/>
      <c r="C147" s="5"/>
      <c r="D147" s="5"/>
      <c r="E147" s="6"/>
      <c r="F147" s="6"/>
      <c r="G147" s="31"/>
      <c r="H147" s="31"/>
      <c r="I147" s="7"/>
      <c r="J147" s="5"/>
      <c r="K147" s="31"/>
      <c r="L147" s="31"/>
      <c r="M147" s="7"/>
    </row>
    <row r="148" spans="1:13" s="17" customFormat="1" ht="15">
      <c r="A148" s="23"/>
      <c r="B148" s="23"/>
      <c r="C148" s="23"/>
      <c r="D148" s="23"/>
      <c r="E148" s="26"/>
      <c r="F148" s="26"/>
      <c r="G148" s="23"/>
      <c r="H148" s="30"/>
      <c r="I148" s="23"/>
      <c r="J148" s="30"/>
      <c r="K148" s="23"/>
      <c r="L148" s="23"/>
      <c r="M148" s="30"/>
    </row>
    <row r="149" spans="1:13" s="17" customFormat="1" ht="15">
      <c r="A149" s="23"/>
      <c r="B149" s="23"/>
      <c r="C149" s="23"/>
      <c r="D149" s="23"/>
      <c r="E149" s="26"/>
      <c r="F149" s="26"/>
      <c r="G149" s="23"/>
      <c r="H149" s="23"/>
      <c r="I149" s="23"/>
      <c r="J149" s="23"/>
      <c r="K149" s="23"/>
      <c r="L149" s="23"/>
      <c r="M149" s="23"/>
    </row>
    <row r="150" spans="1:13" s="9" customFormat="1" ht="14.25">
      <c r="A150" s="23"/>
      <c r="B150" s="23"/>
      <c r="C150" s="23"/>
      <c r="D150" s="23"/>
      <c r="E150" s="26"/>
      <c r="F150" s="26"/>
      <c r="G150" s="31"/>
      <c r="H150" s="31"/>
      <c r="I150" s="35"/>
      <c r="J150" s="23"/>
      <c r="K150" s="31"/>
      <c r="L150" s="31"/>
      <c r="M150" s="30"/>
    </row>
    <row r="151" spans="1:13" s="9" customFormat="1" ht="14.25">
      <c r="A151" s="5"/>
      <c r="B151" s="5"/>
      <c r="C151" s="5"/>
      <c r="D151" s="5"/>
      <c r="E151" s="6"/>
      <c r="F151" s="6"/>
      <c r="G151" s="31"/>
      <c r="H151" s="31"/>
      <c r="I151" s="31"/>
      <c r="J151" s="31"/>
      <c r="K151" s="7"/>
      <c r="L151" s="5"/>
      <c r="M151" s="5"/>
    </row>
    <row r="152" spans="1:13" s="9" customFormat="1" ht="14.25">
      <c r="A152" s="5"/>
      <c r="B152" s="5"/>
      <c r="C152" s="5"/>
      <c r="D152" s="5"/>
      <c r="E152" s="6"/>
      <c r="F152" s="6"/>
      <c r="G152" s="7"/>
      <c r="H152" s="5"/>
      <c r="I152" s="31"/>
      <c r="J152" s="31"/>
      <c r="K152" s="31"/>
      <c r="L152" s="31"/>
      <c r="M152" s="16"/>
    </row>
    <row r="153" spans="2:13" s="5" customFormat="1" ht="14.25">
      <c r="B153" s="14"/>
      <c r="E153" s="6"/>
      <c r="F153" s="6"/>
      <c r="G153" s="31"/>
      <c r="H153" s="31"/>
      <c r="I153" s="7"/>
      <c r="K153" s="31"/>
      <c r="L153" s="31"/>
      <c r="M153" s="32"/>
    </row>
    <row r="154" spans="5:13" s="5" customFormat="1" ht="14.25">
      <c r="E154" s="15"/>
      <c r="F154" s="6"/>
      <c r="G154" s="31"/>
      <c r="H154" s="31"/>
      <c r="I154" s="7"/>
      <c r="K154" s="31"/>
      <c r="L154" s="31"/>
      <c r="M154" s="7"/>
    </row>
    <row r="155" spans="1:13" s="10" customFormat="1" ht="14.25">
      <c r="A155" s="5"/>
      <c r="B155" s="36"/>
      <c r="C155" s="5"/>
      <c r="D155" s="5"/>
      <c r="E155" s="6"/>
      <c r="F155" s="6"/>
      <c r="G155" s="31"/>
      <c r="H155" s="31"/>
      <c r="I155" s="7"/>
      <c r="J155" s="5"/>
      <c r="K155" s="31"/>
      <c r="L155" s="31"/>
      <c r="M155" s="7"/>
    </row>
    <row r="156" spans="1:13" s="10" customFormat="1" ht="14.25">
      <c r="A156" s="5"/>
      <c r="B156" s="5"/>
      <c r="C156" s="5"/>
      <c r="D156" s="5"/>
      <c r="E156" s="6"/>
      <c r="F156" s="6"/>
      <c r="G156" s="7"/>
      <c r="H156" s="5"/>
      <c r="I156" s="31"/>
      <c r="J156" s="31"/>
      <c r="K156" s="31"/>
      <c r="L156" s="31"/>
      <c r="M156" s="7"/>
    </row>
    <row r="157" spans="1:13" s="10" customFormat="1" ht="14.25">
      <c r="A157" s="5"/>
      <c r="B157" s="14"/>
      <c r="C157" s="5"/>
      <c r="D157" s="5"/>
      <c r="E157" s="6"/>
      <c r="F157" s="6"/>
      <c r="G157" s="31"/>
      <c r="H157" s="31"/>
      <c r="I157" s="7"/>
      <c r="J157" s="5"/>
      <c r="K157" s="31"/>
      <c r="L157" s="31"/>
      <c r="M157" s="7"/>
    </row>
    <row r="158" spans="5:13" s="5" customFormat="1" ht="14.25">
      <c r="E158" s="15"/>
      <c r="F158" s="6"/>
      <c r="G158" s="31"/>
      <c r="H158" s="31"/>
      <c r="I158" s="7"/>
      <c r="K158" s="31"/>
      <c r="L158" s="31"/>
      <c r="M158" s="7"/>
    </row>
    <row r="159" spans="1:13" s="10" customFormat="1" ht="14.25">
      <c r="A159" s="11"/>
      <c r="B159" s="11"/>
      <c r="C159" s="11"/>
      <c r="D159" s="11"/>
      <c r="E159" s="20"/>
      <c r="F159" s="20"/>
      <c r="G159" s="12"/>
      <c r="H159" s="11"/>
      <c r="I159" s="29"/>
      <c r="J159" s="29"/>
      <c r="K159" s="29"/>
      <c r="L159" s="29"/>
      <c r="M159" s="12"/>
    </row>
    <row r="160" spans="1:13" s="10" customFormat="1" ht="14.25">
      <c r="A160" s="5"/>
      <c r="B160" s="5"/>
      <c r="C160" s="5"/>
      <c r="D160" s="11"/>
      <c r="E160" s="6"/>
      <c r="F160" s="6"/>
      <c r="G160" s="7"/>
      <c r="H160" s="5"/>
      <c r="I160" s="31"/>
      <c r="J160" s="31"/>
      <c r="K160" s="31"/>
      <c r="L160" s="31"/>
      <c r="M160" s="16"/>
    </row>
    <row r="161" spans="1:13" s="10" customFormat="1" ht="14.25">
      <c r="A161" s="5"/>
      <c r="B161" s="5"/>
      <c r="C161" s="5"/>
      <c r="D161" s="5"/>
      <c r="E161" s="15"/>
      <c r="F161" s="6"/>
      <c r="G161" s="31"/>
      <c r="H161" s="31"/>
      <c r="I161" s="7"/>
      <c r="J161" s="5"/>
      <c r="K161" s="7"/>
      <c r="L161" s="7"/>
      <c r="M161" s="7"/>
    </row>
    <row r="162" spans="1:13" s="10" customFormat="1" ht="14.25">
      <c r="A162" s="5"/>
      <c r="B162" s="5"/>
      <c r="C162" s="5"/>
      <c r="D162" s="5"/>
      <c r="E162" s="6"/>
      <c r="F162" s="6"/>
      <c r="G162" s="31"/>
      <c r="H162" s="31"/>
      <c r="I162" s="7"/>
      <c r="J162" s="5"/>
      <c r="K162" s="31"/>
      <c r="L162" s="31"/>
      <c r="M162" s="32"/>
    </row>
    <row r="163" spans="5:13" s="5" customFormat="1" ht="14.25">
      <c r="E163" s="6"/>
      <c r="F163" s="6"/>
      <c r="G163" s="31"/>
      <c r="H163" s="31"/>
      <c r="I163" s="7"/>
      <c r="K163" s="31"/>
      <c r="L163" s="31"/>
      <c r="M163" s="32"/>
    </row>
    <row r="164" spans="5:13" s="5" customFormat="1" ht="14.25">
      <c r="E164" s="6"/>
      <c r="F164" s="6"/>
      <c r="G164" s="31"/>
      <c r="H164" s="31"/>
      <c r="I164" s="7"/>
      <c r="K164" s="31"/>
      <c r="L164" s="31"/>
      <c r="M164" s="32"/>
    </row>
    <row r="165" spans="1:13" s="10" customFormat="1" ht="14.25">
      <c r="A165" s="23"/>
      <c r="B165" s="23"/>
      <c r="C165" s="23"/>
      <c r="D165" s="23"/>
      <c r="E165" s="26"/>
      <c r="F165" s="26"/>
      <c r="G165" s="31"/>
      <c r="H165" s="31"/>
      <c r="I165" s="35"/>
      <c r="J165" s="23"/>
      <c r="K165" s="31"/>
      <c r="L165" s="31"/>
      <c r="M165" s="30"/>
    </row>
    <row r="166" spans="1:13" s="10" customFormat="1" ht="14.25">
      <c r="A166" s="5"/>
      <c r="B166" s="33"/>
      <c r="C166" s="5"/>
      <c r="D166" s="5"/>
      <c r="E166" s="6"/>
      <c r="F166" s="6"/>
      <c r="G166" s="7"/>
      <c r="H166" s="32"/>
      <c r="I166" s="7"/>
      <c r="J166" s="5"/>
      <c r="K166" s="31"/>
      <c r="L166" s="31"/>
      <c r="M166" s="7"/>
    </row>
    <row r="167" spans="1:13" s="10" customFormat="1" ht="14.25">
      <c r="A167" s="5"/>
      <c r="B167" s="33"/>
      <c r="C167" s="5"/>
      <c r="D167" s="5"/>
      <c r="E167" s="6"/>
      <c r="F167" s="6"/>
      <c r="G167" s="7"/>
      <c r="H167" s="5"/>
      <c r="I167" s="31"/>
      <c r="J167" s="31"/>
      <c r="K167" s="31"/>
      <c r="L167" s="31"/>
      <c r="M167" s="16"/>
    </row>
    <row r="168" spans="1:13" s="10" customFormat="1" ht="14.25">
      <c r="A168" s="5"/>
      <c r="B168" s="5"/>
      <c r="C168" s="5"/>
      <c r="D168" s="5"/>
      <c r="E168" s="6"/>
      <c r="F168" s="6"/>
      <c r="G168" s="31"/>
      <c r="H168" s="31"/>
      <c r="I168" s="7"/>
      <c r="J168" s="5"/>
      <c r="K168" s="7"/>
      <c r="L168" s="7"/>
      <c r="M168" s="7"/>
    </row>
    <row r="169" spans="1:13" s="10" customFormat="1" ht="14.25">
      <c r="A169" s="5"/>
      <c r="B169" s="5"/>
      <c r="C169" s="5"/>
      <c r="D169" s="5"/>
      <c r="E169" s="6"/>
      <c r="F169" s="6"/>
      <c r="G169" s="31"/>
      <c r="H169" s="31"/>
      <c r="I169" s="7"/>
      <c r="J169" s="5"/>
      <c r="K169" s="31"/>
      <c r="L169" s="31"/>
      <c r="M169" s="32"/>
    </row>
    <row r="170" spans="1:13" s="10" customFormat="1" ht="14.25">
      <c r="A170" s="5"/>
      <c r="B170" s="5"/>
      <c r="C170" s="5"/>
      <c r="D170" s="5"/>
      <c r="E170" s="6"/>
      <c r="F170" s="6"/>
      <c r="G170" s="31"/>
      <c r="H170" s="31"/>
      <c r="I170" s="7"/>
      <c r="J170" s="5"/>
      <c r="K170" s="31"/>
      <c r="L170" s="31"/>
      <c r="M170" s="7"/>
    </row>
    <row r="171" spans="1:13" s="10" customFormat="1" ht="14.25">
      <c r="A171" s="5"/>
      <c r="B171" s="5"/>
      <c r="C171" s="5"/>
      <c r="D171" s="5"/>
      <c r="E171" s="6"/>
      <c r="F171" s="6"/>
      <c r="G171" s="31"/>
      <c r="H171" s="31"/>
      <c r="I171" s="7"/>
      <c r="J171" s="5"/>
      <c r="K171" s="31"/>
      <c r="L171" s="31"/>
      <c r="M171" s="7"/>
    </row>
    <row r="172" spans="1:13" s="10" customFormat="1" ht="14.25">
      <c r="A172" s="5"/>
      <c r="B172" s="5"/>
      <c r="C172" s="5"/>
      <c r="D172" s="5"/>
      <c r="E172" s="6"/>
      <c r="F172" s="6"/>
      <c r="G172" s="7"/>
      <c r="H172" s="5"/>
      <c r="I172" s="31"/>
      <c r="J172" s="31"/>
      <c r="K172" s="31"/>
      <c r="L172" s="31"/>
      <c r="M172" s="7"/>
    </row>
    <row r="173" spans="1:13" s="10" customFormat="1" ht="14.25">
      <c r="A173" s="5"/>
      <c r="B173" s="5"/>
      <c r="C173" s="5"/>
      <c r="D173" s="5"/>
      <c r="E173" s="15"/>
      <c r="F173" s="6"/>
      <c r="G173" s="31"/>
      <c r="H173" s="31"/>
      <c r="I173" s="31"/>
      <c r="J173" s="31"/>
      <c r="K173" s="7"/>
      <c r="L173" s="5"/>
      <c r="M173" s="7"/>
    </row>
    <row r="174" spans="1:13" s="10" customFormat="1" ht="14.25">
      <c r="A174" s="5"/>
      <c r="B174" s="5"/>
      <c r="C174" s="5"/>
      <c r="D174" s="5"/>
      <c r="E174" s="6"/>
      <c r="F174" s="6"/>
      <c r="G174" s="31"/>
      <c r="H174" s="31"/>
      <c r="I174" s="7"/>
      <c r="J174" s="5"/>
      <c r="K174" s="31"/>
      <c r="L174" s="31"/>
      <c r="M174" s="16"/>
    </row>
    <row r="175" spans="1:13" s="10" customFormat="1" ht="14.25">
      <c r="A175" s="5"/>
      <c r="B175" s="5"/>
      <c r="C175" s="5"/>
      <c r="D175" s="5"/>
      <c r="E175" s="6"/>
      <c r="F175" s="6"/>
      <c r="G175" s="7"/>
      <c r="H175" s="5"/>
      <c r="I175" s="6"/>
      <c r="J175" s="5"/>
      <c r="K175" s="31"/>
      <c r="L175" s="31"/>
      <c r="M175" s="16"/>
    </row>
    <row r="176" spans="1:13" s="17" customFormat="1" ht="15">
      <c r="A176" s="5"/>
      <c r="B176" s="5"/>
      <c r="C176" s="5"/>
      <c r="D176" s="5"/>
      <c r="E176" s="6"/>
      <c r="F176" s="6"/>
      <c r="G176" s="31"/>
      <c r="H176" s="31"/>
      <c r="I176" s="7"/>
      <c r="J176" s="5"/>
      <c r="K176" s="31"/>
      <c r="L176" s="31"/>
      <c r="M176" s="16"/>
    </row>
    <row r="177" spans="1:13" s="17" customFormat="1" ht="15">
      <c r="A177" s="5"/>
      <c r="B177" s="5"/>
      <c r="C177" s="5"/>
      <c r="D177" s="5"/>
      <c r="E177" s="6"/>
      <c r="F177" s="6"/>
      <c r="G177" s="31"/>
      <c r="H177" s="31"/>
      <c r="I177" s="7"/>
      <c r="J177" s="5"/>
      <c r="K177" s="31"/>
      <c r="L177" s="31"/>
      <c r="M177" s="16"/>
    </row>
    <row r="178" spans="1:13" s="17" customFormat="1" ht="15">
      <c r="A178" s="5"/>
      <c r="B178" s="5"/>
      <c r="C178" s="5"/>
      <c r="D178" s="5"/>
      <c r="E178" s="15"/>
      <c r="F178" s="6"/>
      <c r="G178" s="31"/>
      <c r="H178" s="31"/>
      <c r="I178" s="7"/>
      <c r="J178" s="5"/>
      <c r="K178" s="31"/>
      <c r="L178" s="31"/>
      <c r="M178" s="16"/>
    </row>
    <row r="179" spans="1:13" s="17" customFormat="1" ht="15">
      <c r="A179" s="5"/>
      <c r="B179" s="5"/>
      <c r="C179" s="5"/>
      <c r="D179" s="5"/>
      <c r="E179" s="6"/>
      <c r="F179" s="15"/>
      <c r="G179" s="31"/>
      <c r="H179" s="31"/>
      <c r="I179" s="31"/>
      <c r="J179" s="31"/>
      <c r="K179" s="31"/>
      <c r="L179" s="31"/>
      <c r="M179" s="31"/>
    </row>
    <row r="180" spans="1:13" s="17" customFormat="1" ht="15">
      <c r="A180" s="5"/>
      <c r="B180" s="5"/>
      <c r="C180" s="5"/>
      <c r="D180" s="5"/>
      <c r="E180" s="6"/>
      <c r="F180" s="6"/>
      <c r="G180" s="7"/>
      <c r="H180" s="5"/>
      <c r="I180" s="31"/>
      <c r="J180" s="31"/>
      <c r="K180" s="31"/>
      <c r="L180" s="31"/>
      <c r="M180" s="37"/>
    </row>
    <row r="181" spans="1:13" s="18" customFormat="1" ht="14.25">
      <c r="A181" s="5"/>
      <c r="B181" s="5"/>
      <c r="C181" s="5"/>
      <c r="D181" s="5"/>
      <c r="E181" s="6"/>
      <c r="F181" s="6"/>
      <c r="G181" s="31"/>
      <c r="H181" s="31"/>
      <c r="I181" s="31"/>
      <c r="J181" s="31"/>
      <c r="K181" s="7"/>
      <c r="L181" s="5"/>
      <c r="M181" s="7"/>
    </row>
    <row r="182" spans="1:13" s="9" customFormat="1" ht="14.25">
      <c r="A182" s="5"/>
      <c r="B182" s="14"/>
      <c r="C182" s="5"/>
      <c r="D182" s="5"/>
      <c r="E182" s="6"/>
      <c r="F182" s="6"/>
      <c r="G182" s="31"/>
      <c r="H182" s="31"/>
      <c r="I182" s="7"/>
      <c r="J182" s="5"/>
      <c r="K182" s="31"/>
      <c r="L182" s="31"/>
      <c r="M182" s="16"/>
    </row>
    <row r="183" spans="1:13" s="9" customFormat="1" ht="14.25">
      <c r="A183" s="5"/>
      <c r="B183" s="5"/>
      <c r="C183" s="5"/>
      <c r="D183" s="5"/>
      <c r="E183" s="6"/>
      <c r="F183" s="6"/>
      <c r="G183" s="31"/>
      <c r="H183" s="31"/>
      <c r="I183" s="7"/>
      <c r="J183" s="5"/>
      <c r="K183" s="31"/>
      <c r="L183" s="31"/>
      <c r="M183" s="16"/>
    </row>
    <row r="184" spans="1:13" s="17" customFormat="1" ht="15">
      <c r="A184" s="11"/>
      <c r="B184" s="11"/>
      <c r="C184" s="11"/>
      <c r="D184" s="11"/>
      <c r="E184" s="20"/>
      <c r="F184" s="20"/>
      <c r="G184" s="12"/>
      <c r="H184" s="11"/>
      <c r="I184" s="29"/>
      <c r="J184" s="29"/>
      <c r="K184" s="29"/>
      <c r="L184" s="29"/>
      <c r="M184" s="12"/>
    </row>
    <row r="185" spans="1:13" s="9" customFormat="1" ht="14.25">
      <c r="A185" s="5"/>
      <c r="B185" s="5"/>
      <c r="C185" s="5"/>
      <c r="D185" s="11"/>
      <c r="E185" s="6"/>
      <c r="F185" s="6"/>
      <c r="G185" s="7"/>
      <c r="H185" s="5"/>
      <c r="I185" s="31"/>
      <c r="J185" s="31"/>
      <c r="K185" s="31"/>
      <c r="L185" s="31"/>
      <c r="M185" s="16"/>
    </row>
    <row r="186" spans="1:13" s="9" customFormat="1" ht="14.25">
      <c r="A186" s="5"/>
      <c r="B186" s="5"/>
      <c r="C186" s="5"/>
      <c r="D186" s="5"/>
      <c r="E186" s="15"/>
      <c r="F186" s="6"/>
      <c r="G186" s="31"/>
      <c r="H186" s="31"/>
      <c r="I186" s="7"/>
      <c r="J186" s="5"/>
      <c r="K186" s="7"/>
      <c r="L186" s="7"/>
      <c r="M186" s="7"/>
    </row>
    <row r="187" spans="1:13" s="9" customFormat="1" ht="14.25">
      <c r="A187" s="5"/>
      <c r="B187" s="5"/>
      <c r="C187" s="5"/>
      <c r="D187" s="5"/>
      <c r="E187" s="6"/>
      <c r="F187" s="6"/>
      <c r="G187" s="31"/>
      <c r="H187" s="31"/>
      <c r="I187" s="7"/>
      <c r="J187" s="5"/>
      <c r="K187" s="31"/>
      <c r="L187" s="31"/>
      <c r="M187" s="32"/>
    </row>
    <row r="188" spans="1:13" s="18" customFormat="1" ht="14.25">
      <c r="A188" s="5"/>
      <c r="B188" s="5"/>
      <c r="C188" s="5"/>
      <c r="D188" s="5"/>
      <c r="E188" s="6"/>
      <c r="F188" s="6"/>
      <c r="G188" s="31"/>
      <c r="H188" s="31"/>
      <c r="I188" s="7"/>
      <c r="J188" s="5"/>
      <c r="K188" s="31"/>
      <c r="L188" s="31"/>
      <c r="M188" s="32"/>
    </row>
    <row r="189" spans="1:13" s="9" customFormat="1" ht="14.25">
      <c r="A189" s="5"/>
      <c r="B189" s="5"/>
      <c r="C189" s="5"/>
      <c r="D189" s="5"/>
      <c r="E189" s="6"/>
      <c r="F189" s="6"/>
      <c r="G189" s="31"/>
      <c r="H189" s="31"/>
      <c r="I189" s="7"/>
      <c r="J189" s="5"/>
      <c r="K189" s="31"/>
      <c r="L189" s="31"/>
      <c r="M189" s="32"/>
    </row>
    <row r="190" spans="1:13" s="9" customFormat="1" ht="14.25">
      <c r="A190" s="23"/>
      <c r="B190" s="23"/>
      <c r="C190" s="23"/>
      <c r="D190" s="23"/>
      <c r="E190" s="26"/>
      <c r="F190" s="26"/>
      <c r="G190" s="31"/>
      <c r="H190" s="31"/>
      <c r="I190" s="35"/>
      <c r="J190" s="23"/>
      <c r="K190" s="31"/>
      <c r="L190" s="31"/>
      <c r="M190" s="30"/>
    </row>
    <row r="191" spans="1:13" s="17" customFormat="1" ht="15">
      <c r="A191" s="5"/>
      <c r="B191" s="5"/>
      <c r="C191" s="5"/>
      <c r="D191" s="5"/>
      <c r="E191" s="6"/>
      <c r="F191" s="6"/>
      <c r="G191" s="31"/>
      <c r="H191" s="31"/>
      <c r="I191" s="7"/>
      <c r="J191" s="5"/>
      <c r="K191" s="31"/>
      <c r="L191" s="31"/>
      <c r="M191" s="16"/>
    </row>
    <row r="192" spans="1:13" s="9" customFormat="1" ht="14.25">
      <c r="A192" s="5"/>
      <c r="B192" s="33"/>
      <c r="C192" s="5"/>
      <c r="D192" s="5"/>
      <c r="E192" s="6"/>
      <c r="F192" s="6"/>
      <c r="G192" s="7"/>
      <c r="H192" s="5"/>
      <c r="I192" s="31"/>
      <c r="J192" s="31"/>
      <c r="K192" s="31"/>
      <c r="L192" s="31"/>
      <c r="M192" s="16"/>
    </row>
    <row r="193" spans="1:13" s="9" customFormat="1" ht="14.25">
      <c r="A193" s="5"/>
      <c r="B193" s="5"/>
      <c r="C193" s="5"/>
      <c r="D193" s="5"/>
      <c r="E193" s="6"/>
      <c r="F193" s="6"/>
      <c r="G193" s="31"/>
      <c r="H193" s="31"/>
      <c r="I193" s="31"/>
      <c r="J193" s="31"/>
      <c r="K193" s="7"/>
      <c r="L193" s="7"/>
      <c r="M193" s="7"/>
    </row>
    <row r="194" spans="1:13" s="9" customFormat="1" ht="14.25">
      <c r="A194" s="5"/>
      <c r="B194" s="5"/>
      <c r="C194" s="5"/>
      <c r="D194" s="5"/>
      <c r="E194" s="6"/>
      <c r="F194" s="6"/>
      <c r="G194" s="31"/>
      <c r="H194" s="31"/>
      <c r="I194" s="7"/>
      <c r="J194" s="5"/>
      <c r="K194" s="7"/>
      <c r="L194" s="7"/>
      <c r="M194" s="7"/>
    </row>
    <row r="195" spans="1:13" s="18" customFormat="1" ht="14.25">
      <c r="A195" s="5"/>
      <c r="B195" s="5"/>
      <c r="C195" s="5"/>
      <c r="D195" s="5"/>
      <c r="E195" s="6"/>
      <c r="F195" s="6"/>
      <c r="G195" s="7"/>
      <c r="H195" s="5"/>
      <c r="I195" s="7"/>
      <c r="J195" s="5"/>
      <c r="K195" s="31"/>
      <c r="L195" s="31"/>
      <c r="M195" s="32"/>
    </row>
    <row r="196" spans="1:13" s="9" customFormat="1" ht="14.25">
      <c r="A196" s="5"/>
      <c r="B196" s="33"/>
      <c r="C196" s="5"/>
      <c r="D196" s="5"/>
      <c r="E196" s="6"/>
      <c r="F196" s="6"/>
      <c r="G196" s="7"/>
      <c r="H196" s="5"/>
      <c r="I196" s="31"/>
      <c r="J196" s="31"/>
      <c r="K196" s="31"/>
      <c r="L196" s="31"/>
      <c r="M196" s="16"/>
    </row>
    <row r="197" spans="1:13" s="9" customFormat="1" ht="14.25">
      <c r="A197" s="5"/>
      <c r="B197" s="5"/>
      <c r="C197" s="5"/>
      <c r="D197" s="5"/>
      <c r="E197" s="15"/>
      <c r="F197" s="6"/>
      <c r="G197" s="31"/>
      <c r="H197" s="31"/>
      <c r="I197" s="31"/>
      <c r="J197" s="31"/>
      <c r="K197" s="7"/>
      <c r="L197" s="5"/>
      <c r="M197" s="7"/>
    </row>
    <row r="198" spans="1:13" s="17" customFormat="1" ht="15">
      <c r="A198" s="5"/>
      <c r="B198" s="5"/>
      <c r="C198" s="5"/>
      <c r="D198" s="5"/>
      <c r="E198" s="6"/>
      <c r="F198" s="6"/>
      <c r="G198" s="7"/>
      <c r="H198" s="5"/>
      <c r="I198" s="7"/>
      <c r="J198" s="5"/>
      <c r="K198" s="31"/>
      <c r="L198" s="31"/>
      <c r="M198" s="32"/>
    </row>
    <row r="199" spans="1:13" s="9" customFormat="1" ht="14.25">
      <c r="A199" s="5"/>
      <c r="B199" s="33"/>
      <c r="C199" s="5"/>
      <c r="D199" s="5"/>
      <c r="E199" s="6"/>
      <c r="F199" s="6"/>
      <c r="G199" s="31"/>
      <c r="H199" s="31"/>
      <c r="I199" s="7"/>
      <c r="J199" s="5"/>
      <c r="K199" s="31"/>
      <c r="L199" s="31"/>
      <c r="M199" s="32"/>
    </row>
    <row r="200" spans="1:13" s="9" customFormat="1" ht="14.25">
      <c r="A200" s="5"/>
      <c r="B200" s="5"/>
      <c r="C200" s="5"/>
      <c r="D200" s="5"/>
      <c r="E200" s="6"/>
      <c r="F200" s="6"/>
      <c r="G200" s="31"/>
      <c r="H200" s="31"/>
      <c r="I200" s="7"/>
      <c r="J200" s="5"/>
      <c r="K200" s="31"/>
      <c r="L200" s="31"/>
      <c r="M200" s="32"/>
    </row>
    <row r="201" spans="1:13" s="9" customFormat="1" ht="14.25">
      <c r="A201" s="5"/>
      <c r="B201" s="5"/>
      <c r="C201" s="5"/>
      <c r="D201" s="5"/>
      <c r="E201" s="15"/>
      <c r="F201" s="6"/>
      <c r="G201" s="31"/>
      <c r="H201" s="31"/>
      <c r="I201" s="7"/>
      <c r="J201" s="5"/>
      <c r="K201" s="31"/>
      <c r="L201" s="31"/>
      <c r="M201" s="32"/>
    </row>
    <row r="202" spans="1:13" s="18" customFormat="1" ht="14.25">
      <c r="A202" s="5"/>
      <c r="B202" s="5"/>
      <c r="C202" s="5"/>
      <c r="D202" s="5"/>
      <c r="E202" s="5"/>
      <c r="F202" s="5"/>
      <c r="G202" s="7"/>
      <c r="H202" s="5"/>
      <c r="I202" s="31"/>
      <c r="J202" s="31"/>
      <c r="K202" s="31"/>
      <c r="L202" s="31"/>
      <c r="M202" s="7"/>
    </row>
    <row r="203" spans="1:13" s="9" customFormat="1" ht="14.25">
      <c r="A203" s="5"/>
      <c r="B203" s="5"/>
      <c r="C203" s="5"/>
      <c r="D203" s="5"/>
      <c r="E203" s="5"/>
      <c r="F203" s="5"/>
      <c r="G203" s="31"/>
      <c r="H203" s="31"/>
      <c r="I203" s="31"/>
      <c r="J203" s="31"/>
      <c r="K203" s="7"/>
      <c r="L203" s="5"/>
      <c r="M203" s="7"/>
    </row>
    <row r="204" spans="1:13" s="9" customFormat="1" ht="14.25">
      <c r="A204" s="5"/>
      <c r="B204" s="5"/>
      <c r="C204" s="5"/>
      <c r="D204" s="5"/>
      <c r="E204" s="6"/>
      <c r="F204" s="6"/>
      <c r="G204" s="7"/>
      <c r="H204" s="5"/>
      <c r="I204" s="31"/>
      <c r="J204" s="31"/>
      <c r="K204" s="31"/>
      <c r="L204" s="31"/>
      <c r="M204" s="16"/>
    </row>
    <row r="205" spans="1:13" s="17" customFormat="1" ht="15">
      <c r="A205" s="5"/>
      <c r="B205" s="5"/>
      <c r="C205" s="5"/>
      <c r="D205" s="5"/>
      <c r="E205" s="6"/>
      <c r="F205" s="6"/>
      <c r="G205" s="31"/>
      <c r="H205" s="31"/>
      <c r="I205" s="31"/>
      <c r="J205" s="31"/>
      <c r="K205" s="7"/>
      <c r="L205" s="7"/>
      <c r="M205" s="7"/>
    </row>
    <row r="206" spans="1:13" s="9" customFormat="1" ht="14.25">
      <c r="A206" s="5"/>
      <c r="B206" s="14"/>
      <c r="C206" s="5"/>
      <c r="D206" s="5"/>
      <c r="E206" s="6"/>
      <c r="F206" s="6"/>
      <c r="G206" s="31"/>
      <c r="H206" s="31"/>
      <c r="I206" s="7"/>
      <c r="J206" s="5"/>
      <c r="K206" s="31"/>
      <c r="L206" s="31"/>
      <c r="M206" s="32"/>
    </row>
    <row r="207" spans="1:13" s="9" customFormat="1" ht="14.25">
      <c r="A207" s="5"/>
      <c r="B207" s="5"/>
      <c r="C207" s="5"/>
      <c r="D207" s="5"/>
      <c r="E207" s="6"/>
      <c r="F207" s="6"/>
      <c r="G207" s="31"/>
      <c r="H207" s="31"/>
      <c r="I207" s="7"/>
      <c r="J207" s="5"/>
      <c r="K207" s="31"/>
      <c r="L207" s="31"/>
      <c r="M207" s="32"/>
    </row>
    <row r="208" spans="1:13" s="9" customFormat="1" ht="14.25">
      <c r="A208" s="5"/>
      <c r="B208" s="33"/>
      <c r="C208" s="5"/>
      <c r="D208" s="5"/>
      <c r="E208" s="6"/>
      <c r="F208" s="6"/>
      <c r="G208" s="31"/>
      <c r="H208" s="31"/>
      <c r="I208" s="7"/>
      <c r="J208" s="5"/>
      <c r="K208" s="31"/>
      <c r="L208" s="31"/>
      <c r="M208" s="32"/>
    </row>
    <row r="209" spans="1:13" s="10" customFormat="1" ht="14.25">
      <c r="A209" s="5"/>
      <c r="B209" s="5"/>
      <c r="C209" s="5"/>
      <c r="D209" s="5"/>
      <c r="E209" s="15"/>
      <c r="F209" s="6"/>
      <c r="G209" s="31"/>
      <c r="H209" s="31"/>
      <c r="I209" s="7"/>
      <c r="J209" s="5"/>
      <c r="K209" s="31"/>
      <c r="L209" s="31"/>
      <c r="M209" s="32"/>
    </row>
    <row r="210" spans="1:13" s="55" customFormat="1" ht="14.25">
      <c r="A210" s="23"/>
      <c r="B210" s="23"/>
      <c r="C210" s="23"/>
      <c r="D210" s="23"/>
      <c r="E210" s="26"/>
      <c r="F210" s="26"/>
      <c r="G210" s="31"/>
      <c r="H210" s="31"/>
      <c r="I210" s="35"/>
      <c r="J210" s="23"/>
      <c r="K210" s="31"/>
      <c r="L210" s="31"/>
      <c r="M210" s="30"/>
    </row>
    <row r="211" spans="1:13" s="10" customFormat="1" ht="14.25">
      <c r="A211" s="5"/>
      <c r="B211" s="5"/>
      <c r="C211" s="5"/>
      <c r="D211" s="5"/>
      <c r="E211" s="5"/>
      <c r="F211" s="5"/>
      <c r="G211" s="5"/>
      <c r="H211" s="5"/>
      <c r="I211" s="7"/>
      <c r="J211" s="5"/>
      <c r="K211" s="31"/>
      <c r="L211" s="31"/>
      <c r="M211" s="7"/>
    </row>
    <row r="212" spans="1:13" s="10" customFormat="1" ht="14.25">
      <c r="A212" s="5"/>
      <c r="B212" s="5"/>
      <c r="C212" s="5"/>
      <c r="D212" s="5"/>
      <c r="E212" s="5"/>
      <c r="F212" s="5"/>
      <c r="G212" s="5"/>
      <c r="H212" s="5"/>
      <c r="I212" s="7"/>
      <c r="J212" s="5"/>
      <c r="K212" s="31"/>
      <c r="L212" s="31"/>
      <c r="M212" s="7"/>
    </row>
    <row r="213" spans="1:13" s="10" customFormat="1" ht="14.25">
      <c r="A213" s="5"/>
      <c r="B213" s="5"/>
      <c r="C213" s="5"/>
      <c r="D213" s="5"/>
      <c r="E213" s="6"/>
      <c r="F213" s="6"/>
      <c r="G213" s="7"/>
      <c r="H213" s="5"/>
      <c r="I213" s="31"/>
      <c r="J213" s="31"/>
      <c r="K213" s="31"/>
      <c r="L213" s="31"/>
      <c r="M213" s="16"/>
    </row>
    <row r="214" spans="1:13" s="10" customFormat="1" ht="14.25">
      <c r="A214" s="5"/>
      <c r="B214" s="5"/>
      <c r="C214" s="5"/>
      <c r="D214" s="5"/>
      <c r="E214" s="5"/>
      <c r="F214" s="6"/>
      <c r="G214" s="5"/>
      <c r="H214" s="32"/>
      <c r="I214" s="5"/>
      <c r="J214" s="5"/>
      <c r="K214" s="31"/>
      <c r="L214" s="31"/>
      <c r="M214" s="32"/>
    </row>
    <row r="215" spans="1:13" s="22" customFormat="1" ht="14.25">
      <c r="A215" s="5"/>
      <c r="B215" s="5"/>
      <c r="C215" s="5"/>
      <c r="D215" s="5"/>
      <c r="E215" s="5"/>
      <c r="F215" s="6"/>
      <c r="G215" s="31"/>
      <c r="H215" s="31"/>
      <c r="I215" s="7"/>
      <c r="J215" s="5"/>
      <c r="K215" s="31"/>
      <c r="L215" s="31"/>
      <c r="M215" s="7"/>
    </row>
    <row r="216" spans="1:13" s="23" customFormat="1" ht="15.75" customHeight="1">
      <c r="A216" s="5"/>
      <c r="B216" s="5"/>
      <c r="C216" s="5"/>
      <c r="D216" s="5"/>
      <c r="E216" s="6"/>
      <c r="F216" s="6"/>
      <c r="G216" s="7"/>
      <c r="H216" s="5"/>
      <c r="I216" s="31"/>
      <c r="J216" s="31"/>
      <c r="K216" s="31"/>
      <c r="L216" s="31"/>
      <c r="M216" s="16"/>
    </row>
    <row r="217" spans="1:13" s="23" customFormat="1" ht="15.75" customHeight="1">
      <c r="A217" s="5"/>
      <c r="B217" s="5"/>
      <c r="C217" s="5"/>
      <c r="D217" s="5"/>
      <c r="E217" s="16"/>
      <c r="F217" s="6"/>
      <c r="G217" s="31"/>
      <c r="H217" s="31"/>
      <c r="I217" s="5"/>
      <c r="J217" s="5"/>
      <c r="K217" s="31"/>
      <c r="L217" s="31"/>
      <c r="M217" s="32"/>
    </row>
    <row r="218" spans="1:13" s="23" customFormat="1" ht="15.75" customHeight="1">
      <c r="A218" s="5"/>
      <c r="B218" s="5"/>
      <c r="C218" s="5"/>
      <c r="D218" s="5"/>
      <c r="E218" s="16"/>
      <c r="F218" s="6"/>
      <c r="G218" s="31"/>
      <c r="H218" s="31"/>
      <c r="I218" s="5"/>
      <c r="J218" s="5"/>
      <c r="K218" s="31"/>
      <c r="L218" s="31"/>
      <c r="M218" s="32"/>
    </row>
    <row r="219" spans="1:13" s="23" customFormat="1" ht="15.75" customHeight="1">
      <c r="A219" s="5"/>
      <c r="B219" s="5"/>
      <c r="C219" s="5"/>
      <c r="D219" s="5"/>
      <c r="E219" s="5"/>
      <c r="F219" s="5"/>
      <c r="G219" s="7"/>
      <c r="H219" s="5"/>
      <c r="I219" s="31"/>
      <c r="J219" s="31"/>
      <c r="K219" s="31"/>
      <c r="L219" s="31"/>
      <c r="M219" s="7"/>
    </row>
    <row r="220" spans="1:13" s="23" customFormat="1" ht="16.5" customHeight="1">
      <c r="A220" s="5"/>
      <c r="B220" s="5"/>
      <c r="C220" s="5"/>
      <c r="D220" s="5"/>
      <c r="E220" s="5"/>
      <c r="F220" s="5"/>
      <c r="G220" s="31"/>
      <c r="H220" s="31"/>
      <c r="I220" s="31"/>
      <c r="J220" s="31"/>
      <c r="K220" s="7"/>
      <c r="L220" s="5"/>
      <c r="M220" s="7"/>
    </row>
    <row r="221" spans="1:13" s="23" customFormat="1" ht="16.5" customHeight="1">
      <c r="A221" s="5"/>
      <c r="B221" s="5"/>
      <c r="C221" s="5"/>
      <c r="D221" s="5"/>
      <c r="E221" s="6"/>
      <c r="F221" s="6"/>
      <c r="G221" s="7"/>
      <c r="H221" s="5"/>
      <c r="I221" s="31"/>
      <c r="J221" s="31"/>
      <c r="K221" s="31"/>
      <c r="L221" s="31"/>
      <c r="M221" s="16"/>
    </row>
    <row r="222" spans="1:22" ht="15">
      <c r="A222" s="5"/>
      <c r="B222" s="5"/>
      <c r="C222" s="5"/>
      <c r="D222" s="5"/>
      <c r="E222" s="6"/>
      <c r="F222" s="6"/>
      <c r="G222" s="31"/>
      <c r="H222" s="31"/>
      <c r="I222" s="31"/>
      <c r="J222" s="31"/>
      <c r="K222" s="7"/>
      <c r="L222" s="7"/>
      <c r="M222" s="7"/>
      <c r="N222" s="9"/>
      <c r="O222" s="9"/>
      <c r="P222" s="9"/>
      <c r="Q222" s="9"/>
      <c r="R222" s="9"/>
      <c r="S222" s="9"/>
      <c r="T222" s="2"/>
      <c r="U222" s="2"/>
      <c r="V222" s="2"/>
    </row>
    <row r="223" spans="1:19" s="54" customFormat="1" ht="14.25">
      <c r="A223" s="5"/>
      <c r="B223" s="14"/>
      <c r="C223" s="5"/>
      <c r="D223" s="5"/>
      <c r="E223" s="6"/>
      <c r="F223" s="6"/>
      <c r="G223" s="31"/>
      <c r="H223" s="31"/>
      <c r="I223" s="7"/>
      <c r="J223" s="5"/>
      <c r="K223" s="31"/>
      <c r="L223" s="31"/>
      <c r="M223" s="32"/>
      <c r="N223" s="9"/>
      <c r="O223" s="9"/>
      <c r="P223" s="9"/>
      <c r="Q223" s="9"/>
      <c r="R223" s="9"/>
      <c r="S223" s="9"/>
    </row>
    <row r="224" spans="1:19" s="55" customFormat="1" ht="14.25">
      <c r="A224" s="5"/>
      <c r="B224" s="5"/>
      <c r="C224" s="5"/>
      <c r="D224" s="5"/>
      <c r="E224" s="6"/>
      <c r="F224" s="6"/>
      <c r="G224" s="31"/>
      <c r="H224" s="31"/>
      <c r="I224" s="7"/>
      <c r="J224" s="5"/>
      <c r="K224" s="31"/>
      <c r="L224" s="31"/>
      <c r="M224" s="32"/>
      <c r="N224" s="9"/>
      <c r="O224" s="9"/>
      <c r="P224" s="9"/>
      <c r="Q224" s="9"/>
      <c r="R224" s="9"/>
      <c r="S224" s="9"/>
    </row>
    <row r="225" spans="1:19" s="55" customFormat="1" ht="14.25">
      <c r="A225" s="5"/>
      <c r="B225" s="33"/>
      <c r="C225" s="5"/>
      <c r="D225" s="5"/>
      <c r="E225" s="6"/>
      <c r="F225" s="6"/>
      <c r="G225" s="31"/>
      <c r="H225" s="31"/>
      <c r="I225" s="7"/>
      <c r="J225" s="5"/>
      <c r="K225" s="31"/>
      <c r="L225" s="31"/>
      <c r="M225" s="32"/>
      <c r="N225" s="27"/>
      <c r="O225" s="27"/>
      <c r="P225" s="27"/>
      <c r="Q225" s="27"/>
      <c r="R225" s="27"/>
      <c r="S225" s="27"/>
    </row>
    <row r="226" spans="1:19" s="55" customFormat="1" ht="14.25">
      <c r="A226" s="5"/>
      <c r="B226" s="5"/>
      <c r="C226" s="5"/>
      <c r="D226" s="5"/>
      <c r="E226" s="15"/>
      <c r="F226" s="6"/>
      <c r="G226" s="31"/>
      <c r="H226" s="31"/>
      <c r="I226" s="7"/>
      <c r="J226" s="5"/>
      <c r="K226" s="31"/>
      <c r="L226" s="31"/>
      <c r="M226" s="32"/>
      <c r="N226" s="27"/>
      <c r="O226" s="27"/>
      <c r="P226" s="27"/>
      <c r="Q226" s="27"/>
      <c r="R226" s="27"/>
      <c r="S226" s="27"/>
    </row>
    <row r="227" spans="1:19" s="55" customFormat="1" ht="15">
      <c r="A227" s="23"/>
      <c r="B227" s="23"/>
      <c r="C227" s="23"/>
      <c r="D227" s="23"/>
      <c r="E227" s="26"/>
      <c r="F227" s="26"/>
      <c r="G227" s="23"/>
      <c r="H227" s="30"/>
      <c r="I227" s="23"/>
      <c r="J227" s="30"/>
      <c r="K227" s="23"/>
      <c r="L227" s="30"/>
      <c r="M227" s="30"/>
      <c r="N227" s="2"/>
      <c r="O227" s="2"/>
      <c r="P227" s="2"/>
      <c r="Q227" s="2"/>
      <c r="R227" s="2"/>
      <c r="S227" s="2"/>
    </row>
    <row r="228" spans="1:19" s="54" customFormat="1" ht="14.25">
      <c r="A228" s="23"/>
      <c r="B228" s="23"/>
      <c r="C228" s="23"/>
      <c r="D228" s="23"/>
      <c r="E228" s="26"/>
      <c r="F228" s="38"/>
      <c r="G228" s="35"/>
      <c r="H228" s="30"/>
      <c r="I228" s="30"/>
      <c r="J228" s="30"/>
      <c r="K228" s="30"/>
      <c r="L228" s="30"/>
      <c r="M228" s="30"/>
      <c r="N228" s="9"/>
      <c r="O228" s="9"/>
      <c r="P228" s="9"/>
      <c r="Q228" s="9"/>
      <c r="R228" s="9"/>
      <c r="S228" s="9"/>
    </row>
    <row r="229" spans="1:19" s="55" customFormat="1" ht="14.25">
      <c r="A229" s="23"/>
      <c r="B229" s="23"/>
      <c r="C229" s="23"/>
      <c r="D229" s="35"/>
      <c r="E229" s="26"/>
      <c r="F229" s="26"/>
      <c r="G229" s="35"/>
      <c r="H229" s="30"/>
      <c r="I229" s="30"/>
      <c r="J229" s="30"/>
      <c r="K229" s="30"/>
      <c r="L229" s="30"/>
      <c r="M229" s="30"/>
      <c r="N229" s="9"/>
      <c r="O229" s="9"/>
      <c r="P229" s="9"/>
      <c r="Q229" s="9"/>
      <c r="R229" s="9"/>
      <c r="S229" s="9"/>
    </row>
    <row r="230" spans="1:19" s="55" customFormat="1" ht="14.25">
      <c r="A230" s="23"/>
      <c r="B230" s="23"/>
      <c r="C230" s="23"/>
      <c r="D230" s="23"/>
      <c r="E230" s="23"/>
      <c r="F230" s="23"/>
      <c r="G230" s="23"/>
      <c r="H230" s="30"/>
      <c r="I230" s="30"/>
      <c r="J230" s="30"/>
      <c r="K230" s="30"/>
      <c r="L230" s="30"/>
      <c r="M230" s="30"/>
      <c r="N230" s="9"/>
      <c r="O230" s="9"/>
      <c r="P230" s="9"/>
      <c r="Q230" s="9"/>
      <c r="R230" s="9"/>
      <c r="S230" s="9"/>
    </row>
    <row r="231" spans="1:19" s="55" customFormat="1" ht="14.25">
      <c r="A231" s="23"/>
      <c r="B231" s="23"/>
      <c r="C231" s="23"/>
      <c r="D231" s="23"/>
      <c r="E231" s="26"/>
      <c r="F231" s="26"/>
      <c r="G231" s="35"/>
      <c r="H231" s="30"/>
      <c r="I231" s="30"/>
      <c r="J231" s="30"/>
      <c r="K231" s="30"/>
      <c r="L231" s="30"/>
      <c r="M231" s="30"/>
      <c r="N231" s="9"/>
      <c r="O231" s="9"/>
      <c r="P231" s="9"/>
      <c r="Q231" s="9"/>
      <c r="R231" s="9"/>
      <c r="S231" s="9"/>
    </row>
    <row r="232" spans="1:19" s="55" customFormat="1" ht="14.25">
      <c r="A232" s="23"/>
      <c r="B232" s="23"/>
      <c r="C232" s="23"/>
      <c r="D232" s="23"/>
      <c r="E232" s="23"/>
      <c r="F232" s="23"/>
      <c r="G232" s="23"/>
      <c r="H232" s="30"/>
      <c r="I232" s="30"/>
      <c r="J232" s="30"/>
      <c r="K232" s="30"/>
      <c r="L232" s="30"/>
      <c r="M232" s="30"/>
      <c r="N232" s="9"/>
      <c r="O232" s="9"/>
      <c r="P232" s="9"/>
      <c r="Q232" s="9"/>
      <c r="R232" s="9"/>
      <c r="S232" s="9"/>
    </row>
    <row r="233" spans="1:19" s="55" customFormat="1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5"/>
      <c r="O233" s="5"/>
      <c r="P233" s="5"/>
      <c r="Q233" s="5"/>
      <c r="R233" s="5"/>
      <c r="S233" s="5"/>
    </row>
    <row r="234" spans="1:22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9"/>
      <c r="O234" s="9"/>
      <c r="P234" s="9"/>
      <c r="Q234" s="9"/>
      <c r="R234" s="9"/>
      <c r="S234" s="9"/>
      <c r="T234" s="2"/>
      <c r="U234" s="2"/>
      <c r="V234" s="2"/>
    </row>
    <row r="235" spans="1:19" s="55" customFormat="1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9"/>
      <c r="O235" s="9"/>
      <c r="P235" s="9"/>
      <c r="Q235" s="9"/>
      <c r="R235" s="9"/>
      <c r="S235" s="9"/>
    </row>
    <row r="236" spans="1:19" s="55" customFormat="1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11"/>
      <c r="O236" s="11"/>
      <c r="P236" s="11"/>
      <c r="Q236" s="11"/>
      <c r="R236" s="11"/>
      <c r="S236" s="11"/>
    </row>
    <row r="237" spans="1:19" s="55" customFormat="1" ht="15.75">
      <c r="A237" s="25"/>
      <c r="B237" s="39"/>
      <c r="C237" s="24"/>
      <c r="D237" s="25"/>
      <c r="E237" s="25"/>
      <c r="F237" s="25"/>
      <c r="G237" s="25"/>
      <c r="H237" s="25"/>
      <c r="I237" s="39"/>
      <c r="J237" s="39"/>
      <c r="K237" s="39"/>
      <c r="L237" s="39"/>
      <c r="M237" s="39"/>
      <c r="N237" s="5"/>
      <c r="O237" s="5"/>
      <c r="P237" s="5"/>
      <c r="Q237" s="5"/>
      <c r="R237" s="5"/>
      <c r="S237" s="5"/>
    </row>
    <row r="238" spans="1:19" s="55" customFormat="1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5"/>
      <c r="O238" s="5"/>
      <c r="P238" s="5"/>
      <c r="Q238" s="5"/>
      <c r="R238" s="5"/>
      <c r="S238" s="5"/>
    </row>
    <row r="239" spans="1:19" s="55" customFormat="1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5"/>
      <c r="O239" s="5"/>
      <c r="P239" s="5"/>
      <c r="Q239" s="5"/>
      <c r="R239" s="5"/>
      <c r="S239" s="5"/>
    </row>
    <row r="240" spans="1:19" s="55" customFormat="1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5"/>
      <c r="O240" s="5"/>
      <c r="P240" s="5"/>
      <c r="Q240" s="5"/>
      <c r="R240" s="5"/>
      <c r="S240" s="5"/>
    </row>
    <row r="241" spans="1:19" s="55" customFormat="1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5"/>
      <c r="O241" s="5"/>
      <c r="P241" s="5"/>
      <c r="Q241" s="5"/>
      <c r="R241" s="5"/>
      <c r="S241" s="5"/>
    </row>
    <row r="242" spans="1:19" s="55" customFormat="1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s="55" customFormat="1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5"/>
      <c r="O243" s="5"/>
      <c r="P243" s="5"/>
      <c r="Q243" s="5"/>
      <c r="R243" s="5"/>
      <c r="S243" s="5"/>
    </row>
    <row r="244" spans="1:19" s="55" customFormat="1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5"/>
      <c r="O244" s="5"/>
      <c r="P244" s="5"/>
      <c r="Q244" s="5"/>
      <c r="R244" s="5"/>
      <c r="S244" s="5"/>
    </row>
    <row r="245" spans="1:19" s="55" customFormat="1" ht="18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5"/>
      <c r="O245" s="5"/>
      <c r="P245" s="5"/>
      <c r="Q245" s="5"/>
      <c r="R245" s="5"/>
      <c r="S245" s="5"/>
    </row>
    <row r="246" spans="1:19" s="55" customFormat="1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5"/>
      <c r="O246" s="5"/>
      <c r="P246" s="5"/>
      <c r="Q246" s="5"/>
      <c r="R246" s="5"/>
      <c r="S246" s="5"/>
    </row>
    <row r="247" spans="1:19" s="55" customFormat="1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5"/>
      <c r="O247" s="5"/>
      <c r="P247" s="5"/>
      <c r="Q247" s="5"/>
      <c r="R247" s="5"/>
      <c r="S247" s="5"/>
    </row>
    <row r="248" spans="1:19" s="55" customFormat="1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5"/>
      <c r="O248" s="5"/>
      <c r="P248" s="5"/>
      <c r="Q248" s="5"/>
      <c r="R248" s="5"/>
      <c r="S248" s="5"/>
    </row>
    <row r="249" spans="1:19" s="55" customFormat="1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5"/>
      <c r="O249" s="5"/>
      <c r="P249" s="5"/>
      <c r="Q249" s="5"/>
      <c r="R249" s="5"/>
      <c r="S249" s="5"/>
    </row>
    <row r="250" spans="1:19" s="55" customFormat="1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5"/>
      <c r="O250" s="5"/>
      <c r="P250" s="5"/>
      <c r="Q250" s="5"/>
      <c r="R250" s="5"/>
      <c r="S250" s="5"/>
    </row>
    <row r="251" spans="1:19" s="55" customFormat="1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5"/>
      <c r="O251" s="5"/>
      <c r="P251" s="5"/>
      <c r="Q251" s="5"/>
      <c r="R251" s="5"/>
      <c r="S251" s="5"/>
    </row>
    <row r="252" spans="1:19" s="55" customFormat="1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5"/>
      <c r="O252" s="5"/>
      <c r="P252" s="5"/>
      <c r="Q252" s="5"/>
      <c r="R252" s="5"/>
      <c r="S252" s="5"/>
    </row>
    <row r="253" spans="1:22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5"/>
      <c r="O253" s="5"/>
      <c r="P253" s="5"/>
      <c r="Q253" s="5"/>
      <c r="R253" s="5"/>
      <c r="S253" s="5"/>
      <c r="T253" s="2"/>
      <c r="U253" s="2"/>
      <c r="V253" s="2"/>
    </row>
    <row r="254" spans="1:19" s="54" customFormat="1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5"/>
      <c r="O254" s="5"/>
      <c r="P254" s="5"/>
      <c r="Q254" s="5"/>
      <c r="R254" s="5"/>
      <c r="S254" s="5"/>
    </row>
    <row r="255" spans="1:19" s="55" customFormat="1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5"/>
      <c r="O255" s="5"/>
      <c r="P255" s="5"/>
      <c r="Q255" s="5"/>
      <c r="R255" s="5"/>
      <c r="S255" s="5"/>
    </row>
    <row r="256" spans="1:19" s="55" customFormat="1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5"/>
      <c r="O256" s="5"/>
      <c r="P256" s="5"/>
      <c r="Q256" s="5"/>
      <c r="R256" s="5"/>
      <c r="S256" s="5"/>
    </row>
    <row r="257" spans="1:19" s="55" customFormat="1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18"/>
      <c r="O257" s="18"/>
      <c r="P257" s="18"/>
      <c r="Q257" s="18"/>
      <c r="R257" s="18"/>
      <c r="S257" s="18"/>
    </row>
    <row r="258" spans="1:19" s="55" customFormat="1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9"/>
      <c r="O258" s="9"/>
      <c r="P258" s="9"/>
      <c r="Q258" s="9"/>
      <c r="R258" s="9"/>
      <c r="S258" s="9"/>
    </row>
    <row r="259" spans="1:19" s="55" customFormat="1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9"/>
      <c r="O259" s="9"/>
      <c r="P259" s="9"/>
      <c r="Q259" s="9"/>
      <c r="R259" s="9"/>
      <c r="S259" s="9"/>
    </row>
    <row r="260" spans="1:19" s="55" customFormat="1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9"/>
      <c r="O260" s="9"/>
      <c r="P260" s="9"/>
      <c r="Q260" s="9"/>
      <c r="R260" s="9"/>
      <c r="S260" s="9"/>
    </row>
    <row r="261" spans="1:19" s="55" customFormat="1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11"/>
      <c r="O261" s="11"/>
      <c r="P261" s="11"/>
      <c r="Q261" s="11"/>
      <c r="R261" s="11"/>
      <c r="S261" s="11"/>
    </row>
    <row r="262" spans="1:19" s="55" customFormat="1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5"/>
      <c r="O262" s="5"/>
      <c r="P262" s="5"/>
      <c r="Q262" s="5"/>
      <c r="R262" s="5"/>
      <c r="S262" s="5"/>
    </row>
    <row r="263" spans="1:19" s="10" customFormat="1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5"/>
      <c r="O263" s="5"/>
      <c r="P263" s="5"/>
      <c r="Q263" s="5"/>
      <c r="R263" s="5"/>
      <c r="S263" s="5"/>
    </row>
    <row r="264" spans="1:19" s="10" customFormat="1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5"/>
      <c r="O264" s="5"/>
      <c r="P264" s="5"/>
      <c r="Q264" s="5"/>
      <c r="R264" s="5"/>
      <c r="S264" s="5"/>
    </row>
    <row r="265" spans="1:19" s="55" customFormat="1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5"/>
      <c r="O265" s="5"/>
      <c r="P265" s="5"/>
      <c r="Q265" s="5"/>
      <c r="R265" s="5"/>
      <c r="S265" s="5"/>
    </row>
    <row r="266" spans="1:19" s="55" customFormat="1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5"/>
      <c r="O266" s="5"/>
      <c r="P266" s="5"/>
      <c r="Q266" s="5"/>
      <c r="R266" s="5"/>
      <c r="S266" s="5"/>
    </row>
    <row r="267" spans="1:19" s="55" customFormat="1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s="55" customFormat="1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5"/>
      <c r="O268" s="5"/>
      <c r="P268" s="5"/>
      <c r="Q268" s="5"/>
      <c r="R268" s="5"/>
      <c r="S268" s="5"/>
    </row>
    <row r="269" spans="1:19" s="55" customFormat="1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9"/>
      <c r="O269" s="9"/>
      <c r="P269" s="9"/>
      <c r="Q269" s="9"/>
      <c r="R269" s="9"/>
      <c r="S269" s="9"/>
    </row>
    <row r="270" spans="1:19" s="55" customFormat="1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5"/>
      <c r="O270" s="5"/>
      <c r="P270" s="5"/>
      <c r="Q270" s="5"/>
      <c r="R270" s="5"/>
      <c r="S270" s="5"/>
    </row>
    <row r="271" spans="1:19" s="55" customFormat="1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5"/>
      <c r="O271" s="5"/>
      <c r="P271" s="5"/>
      <c r="Q271" s="5"/>
      <c r="R271" s="5"/>
      <c r="S271" s="5"/>
    </row>
    <row r="272" spans="1:19" s="55" customFormat="1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5"/>
      <c r="O272" s="5"/>
      <c r="P272" s="5"/>
      <c r="Q272" s="5"/>
      <c r="R272" s="5"/>
      <c r="S272" s="5"/>
    </row>
    <row r="273" spans="1:19" s="55" customFormat="1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5"/>
      <c r="O273" s="5"/>
      <c r="P273" s="5"/>
      <c r="Q273" s="5"/>
      <c r="R273" s="5"/>
      <c r="S273" s="5"/>
    </row>
    <row r="274" spans="1:19" s="55" customFormat="1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5"/>
      <c r="O274" s="5"/>
      <c r="P274" s="5"/>
      <c r="Q274" s="5"/>
      <c r="R274" s="5"/>
      <c r="S274" s="5"/>
    </row>
    <row r="275" spans="1:19" s="28" customFormat="1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5"/>
      <c r="O275" s="5"/>
      <c r="P275" s="5"/>
      <c r="Q275" s="5"/>
      <c r="R275" s="5"/>
      <c r="S275" s="5"/>
    </row>
    <row r="276" spans="1:13" s="5" customFormat="1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9" s="9" customFormat="1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5"/>
      <c r="O277" s="5"/>
      <c r="P277" s="5"/>
      <c r="Q277" s="5"/>
      <c r="R277" s="5"/>
      <c r="S277" s="5"/>
    </row>
    <row r="278" spans="1:19" s="55" customFormat="1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5"/>
      <c r="O278" s="5"/>
      <c r="P278" s="5"/>
      <c r="Q278" s="5"/>
      <c r="R278" s="5"/>
      <c r="S278" s="5"/>
    </row>
    <row r="279" spans="1:19" s="55" customFormat="1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5"/>
      <c r="O279" s="5"/>
      <c r="P279" s="5"/>
      <c r="Q279" s="5"/>
      <c r="R279" s="5"/>
      <c r="S279" s="5"/>
    </row>
    <row r="280" spans="1:19" s="9" customFormat="1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5"/>
      <c r="O280" s="5"/>
      <c r="P280" s="5"/>
      <c r="Q280" s="5"/>
      <c r="R280" s="5"/>
      <c r="S280" s="5"/>
    </row>
    <row r="281" spans="1:19" s="9" customFormat="1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5"/>
      <c r="O281" s="5"/>
      <c r="P281" s="5"/>
      <c r="Q281" s="5"/>
      <c r="R281" s="5"/>
      <c r="S281" s="5"/>
    </row>
    <row r="282" spans="1:19" s="13" customFormat="1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5"/>
      <c r="O282" s="5"/>
      <c r="P282" s="5"/>
      <c r="Q282" s="5"/>
      <c r="R282" s="5"/>
      <c r="S282" s="5"/>
    </row>
    <row r="283" spans="1:19" s="10" customFormat="1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5"/>
      <c r="O283" s="5"/>
      <c r="P283" s="5"/>
      <c r="Q283" s="5"/>
      <c r="R283" s="5"/>
      <c r="S283" s="5"/>
    </row>
    <row r="284" spans="1:19" s="10" customFormat="1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5"/>
      <c r="O284" s="5"/>
      <c r="P284" s="5"/>
      <c r="Q284" s="5"/>
      <c r="R284" s="5"/>
      <c r="S284" s="5"/>
    </row>
    <row r="285" spans="1:19" s="10" customFormat="1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5"/>
      <c r="O285" s="5"/>
      <c r="P285" s="5"/>
      <c r="Q285" s="5"/>
      <c r="R285" s="5"/>
      <c r="S285" s="5"/>
    </row>
    <row r="286" spans="1:19" s="10" customFormat="1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5"/>
      <c r="O286" s="5"/>
      <c r="P286" s="5"/>
      <c r="Q286" s="5"/>
      <c r="R286" s="5"/>
      <c r="S286" s="5"/>
    </row>
    <row r="287" spans="1:19" s="10" customFormat="1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s="22" customFormat="1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5"/>
      <c r="O288" s="5"/>
      <c r="P288" s="5"/>
      <c r="Q288" s="5"/>
      <c r="R288" s="5"/>
      <c r="S288" s="5"/>
    </row>
    <row r="289" spans="1:19" s="23" customFormat="1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5"/>
      <c r="O289" s="5"/>
      <c r="P289" s="5"/>
      <c r="Q289" s="5"/>
      <c r="R289" s="5"/>
      <c r="S289" s="5"/>
    </row>
    <row r="290" spans="1:19" s="23" customFormat="1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5"/>
      <c r="O290" s="5"/>
      <c r="P290" s="5"/>
      <c r="Q290" s="5"/>
      <c r="R290" s="5"/>
      <c r="S290" s="5"/>
    </row>
    <row r="291" spans="1:19" s="23" customFormat="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5"/>
      <c r="O291" s="5"/>
      <c r="P291" s="5"/>
      <c r="Q291" s="5"/>
      <c r="R291" s="5"/>
      <c r="S291" s="5"/>
    </row>
    <row r="292" spans="1:19" s="23" customFormat="1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5"/>
      <c r="O292" s="5"/>
      <c r="P292" s="5"/>
      <c r="Q292" s="5"/>
      <c r="R292" s="5"/>
      <c r="S292" s="5"/>
    </row>
    <row r="293" spans="1:19" s="23" customFormat="1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5"/>
      <c r="O293" s="5"/>
      <c r="P293" s="5"/>
      <c r="Q293" s="5"/>
      <c r="R293" s="5"/>
      <c r="S293" s="5"/>
    </row>
    <row r="294" spans="1:19" s="23" customFormat="1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9"/>
      <c r="O294" s="9"/>
      <c r="P294" s="9"/>
      <c r="Q294" s="9"/>
      <c r="R294" s="9"/>
      <c r="S294" s="9"/>
    </row>
    <row r="295" spans="1:19" s="23" customFormat="1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5"/>
      <c r="O295" s="5"/>
      <c r="P295" s="5"/>
      <c r="Q295" s="5"/>
      <c r="R295" s="5"/>
      <c r="S295" s="5"/>
    </row>
    <row r="296" spans="1:19" s="11" customFormat="1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5"/>
      <c r="O296" s="5"/>
      <c r="P296" s="5"/>
      <c r="Q296" s="5"/>
      <c r="R296" s="5"/>
      <c r="S296" s="5"/>
    </row>
    <row r="297" spans="1:19" s="11" customFormat="1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5"/>
      <c r="O297" s="5"/>
      <c r="P297" s="5"/>
      <c r="Q297" s="5"/>
      <c r="R297" s="5"/>
      <c r="S297" s="5"/>
    </row>
    <row r="298" spans="1:19" s="11" customFormat="1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5"/>
      <c r="O298" s="5"/>
      <c r="P298" s="5"/>
      <c r="Q298" s="5"/>
      <c r="R298" s="5"/>
      <c r="S298" s="5"/>
    </row>
    <row r="299" spans="1:19" s="34" customFormat="1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5"/>
      <c r="O299" s="5"/>
      <c r="P299" s="5"/>
      <c r="Q299" s="5"/>
      <c r="R299" s="5"/>
      <c r="S299" s="5"/>
    </row>
    <row r="300" spans="1:19" s="9" customFormat="1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5"/>
      <c r="O300" s="5"/>
      <c r="P300" s="5"/>
      <c r="Q300" s="5"/>
      <c r="R300" s="5"/>
      <c r="S300" s="5"/>
    </row>
    <row r="301" spans="1:19" s="9" customFormat="1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5"/>
      <c r="O301" s="5"/>
      <c r="P301" s="5"/>
      <c r="Q301" s="5"/>
      <c r="R301" s="5"/>
      <c r="S301" s="5"/>
    </row>
    <row r="302" spans="1:19" s="9" customFormat="1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5"/>
      <c r="O302" s="5"/>
      <c r="P302" s="5"/>
      <c r="Q302" s="5"/>
      <c r="R302" s="5"/>
      <c r="S302" s="5"/>
    </row>
    <row r="303" spans="1:19" s="9" customFormat="1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5"/>
      <c r="O303" s="5"/>
      <c r="P303" s="5"/>
      <c r="Q303" s="5"/>
      <c r="R303" s="5"/>
      <c r="S303" s="5"/>
    </row>
    <row r="304" spans="1:19" s="9" customFormat="1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7"/>
      <c r="O304" s="27"/>
      <c r="P304" s="27"/>
      <c r="Q304" s="27"/>
      <c r="R304" s="27"/>
      <c r="S304" s="27"/>
    </row>
    <row r="305" spans="1:13" s="27" customFormat="1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9" s="27" customFormat="1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3"/>
      <c r="O306" s="23"/>
      <c r="P306" s="23"/>
      <c r="Q306" s="23"/>
      <c r="R306" s="23"/>
      <c r="S306" s="23"/>
    </row>
    <row r="307" spans="14:19" s="2" customFormat="1" ht="15">
      <c r="N307" s="23"/>
      <c r="O307" s="23"/>
      <c r="P307" s="23"/>
      <c r="Q307" s="23"/>
      <c r="R307" s="23"/>
      <c r="S307" s="23"/>
    </row>
    <row r="308" spans="1:19" s="9" customFormat="1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3"/>
      <c r="O308" s="23"/>
      <c r="P308" s="23"/>
      <c r="Q308" s="23"/>
      <c r="R308" s="23"/>
      <c r="S308" s="23"/>
    </row>
    <row r="309" spans="1:19" s="9" customFormat="1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3"/>
      <c r="O309" s="23"/>
      <c r="P309" s="23"/>
      <c r="Q309" s="23"/>
      <c r="R309" s="23"/>
      <c r="S309" s="23"/>
    </row>
    <row r="310" spans="1:19" s="9" customFormat="1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s="9" customFormat="1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s="9" customFormat="1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s="5" customFormat="1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s="9" customFormat="1" ht="16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9"/>
      <c r="O314" s="2"/>
      <c r="P314" s="2"/>
      <c r="Q314" s="2"/>
      <c r="R314" s="2"/>
      <c r="S314" s="2"/>
    </row>
    <row r="315" spans="1:19" s="9" customFormat="1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s="11" customFormat="1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s="5" customFormat="1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s="5" customFormat="1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s="5" customFormat="1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s="5" customFormat="1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s="5" customFormat="1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="2" customFormat="1" ht="15"/>
    <row r="323" spans="1:19" s="5" customFormat="1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s="5" customFormat="1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s="5" customFormat="1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s="5" customFormat="1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s="5" customFormat="1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s="5" customFormat="1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s="5" customFormat="1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s="5" customFormat="1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s="5" customFormat="1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s="5" customFormat="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"/>
      <c r="O332" s="2"/>
      <c r="P332" s="2"/>
      <c r="Q332" s="2"/>
      <c r="R332" s="2"/>
      <c r="S332" s="2"/>
    </row>
    <row r="333" spans="1:19" s="5" customFormat="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"/>
      <c r="O333" s="2"/>
      <c r="P333" s="2"/>
      <c r="Q333" s="2"/>
      <c r="R333" s="2"/>
      <c r="S333" s="2"/>
    </row>
    <row r="334" spans="1:19" s="5" customFormat="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"/>
      <c r="O334" s="2"/>
      <c r="P334" s="2"/>
      <c r="Q334" s="2"/>
      <c r="R334" s="2"/>
      <c r="S334" s="2"/>
    </row>
    <row r="335" spans="1:19" s="5" customFormat="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"/>
      <c r="O335" s="2"/>
      <c r="P335" s="2"/>
      <c r="Q335" s="2"/>
      <c r="R335" s="2"/>
      <c r="S335" s="2"/>
    </row>
    <row r="336" spans="1:19" s="5" customFormat="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"/>
      <c r="O336" s="2"/>
      <c r="P336" s="2"/>
      <c r="Q336" s="2"/>
      <c r="R336" s="2"/>
      <c r="S336" s="2"/>
    </row>
    <row r="337" spans="1:19" s="18" customFormat="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"/>
      <c r="O337" s="2"/>
      <c r="P337" s="2"/>
      <c r="Q337" s="2"/>
      <c r="R337" s="2"/>
      <c r="S337" s="2"/>
    </row>
    <row r="338" spans="1:19" s="9" customFormat="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"/>
      <c r="O338" s="2"/>
      <c r="P338" s="2"/>
      <c r="Q338" s="2"/>
      <c r="R338" s="2"/>
      <c r="S338" s="2"/>
    </row>
    <row r="339" spans="1:19" s="9" customFormat="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"/>
      <c r="O339" s="2"/>
      <c r="P339" s="2"/>
      <c r="Q339" s="2"/>
      <c r="R339" s="2"/>
      <c r="S339" s="2"/>
    </row>
    <row r="340" spans="1:19" s="9" customFormat="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"/>
      <c r="O340" s="2"/>
      <c r="P340" s="2"/>
      <c r="Q340" s="2"/>
      <c r="R340" s="2"/>
      <c r="S340" s="2"/>
    </row>
    <row r="341" spans="1:19" s="11" customFormat="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"/>
      <c r="O341" s="2"/>
      <c r="P341" s="2"/>
      <c r="Q341" s="2"/>
      <c r="R341" s="2"/>
      <c r="S341" s="2"/>
    </row>
    <row r="342" spans="1:19" s="5" customFormat="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"/>
      <c r="O342" s="2"/>
      <c r="P342" s="2"/>
      <c r="Q342" s="2"/>
      <c r="R342" s="2"/>
      <c r="S342" s="2"/>
    </row>
    <row r="343" spans="1:19" s="5" customFormat="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"/>
      <c r="O343" s="2"/>
      <c r="P343" s="2"/>
      <c r="Q343" s="2"/>
      <c r="R343" s="2"/>
      <c r="S343" s="2"/>
    </row>
    <row r="344" spans="1:19" s="5" customFormat="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2"/>
      <c r="O344" s="2"/>
      <c r="P344" s="2"/>
      <c r="Q344" s="2"/>
      <c r="R344" s="2"/>
      <c r="S344" s="2"/>
    </row>
    <row r="345" spans="1:19" s="5" customFormat="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"/>
      <c r="O345" s="2"/>
      <c r="P345" s="2"/>
      <c r="Q345" s="2"/>
      <c r="R345" s="2"/>
      <c r="S345" s="2"/>
    </row>
    <row r="346" spans="1:19" s="5" customFormat="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2"/>
      <c r="O346" s="2"/>
      <c r="P346" s="2"/>
      <c r="Q346" s="2"/>
      <c r="R346" s="2"/>
      <c r="S346" s="2"/>
    </row>
    <row r="347" spans="1:13" s="2" customFormat="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9" s="5" customFormat="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2"/>
      <c r="O348" s="2"/>
      <c r="P348" s="2"/>
      <c r="Q348" s="2"/>
      <c r="R348" s="2"/>
      <c r="S348" s="2"/>
    </row>
    <row r="349" spans="1:19" s="9" customFormat="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2"/>
      <c r="O349" s="2"/>
      <c r="P349" s="2"/>
      <c r="Q349" s="2"/>
      <c r="R349" s="2"/>
      <c r="S349" s="2"/>
    </row>
    <row r="350" spans="1:19" s="5" customFormat="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2"/>
      <c r="O350" s="2"/>
      <c r="P350" s="2"/>
      <c r="Q350" s="2"/>
      <c r="R350" s="2"/>
      <c r="S350" s="2"/>
    </row>
    <row r="351" spans="1:19" s="5" customFormat="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2"/>
      <c r="O351" s="2"/>
      <c r="P351" s="2"/>
      <c r="Q351" s="2"/>
      <c r="R351" s="2"/>
      <c r="S351" s="2"/>
    </row>
    <row r="352" spans="1:19" s="5" customFormat="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2"/>
      <c r="O352" s="2"/>
      <c r="P352" s="2"/>
      <c r="Q352" s="2"/>
      <c r="R352" s="2"/>
      <c r="S352" s="2"/>
    </row>
    <row r="353" spans="1:19" s="5" customFormat="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2"/>
      <c r="O353" s="2"/>
      <c r="P353" s="2"/>
      <c r="Q353" s="2"/>
      <c r="R353" s="2"/>
      <c r="S353" s="2"/>
    </row>
    <row r="354" spans="1:19" s="5" customFormat="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2"/>
      <c r="O354" s="2"/>
      <c r="P354" s="2"/>
      <c r="Q354" s="2"/>
      <c r="R354" s="2"/>
      <c r="S354" s="2"/>
    </row>
    <row r="355" spans="1:19" s="5" customFormat="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2"/>
      <c r="O355" s="2"/>
      <c r="P355" s="2"/>
      <c r="Q355" s="2"/>
      <c r="R355" s="2"/>
      <c r="S355" s="2"/>
    </row>
    <row r="356" spans="1:19" s="5" customFormat="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2"/>
      <c r="O356" s="2"/>
      <c r="P356" s="2"/>
      <c r="Q356" s="2"/>
      <c r="R356" s="2"/>
      <c r="S356" s="2"/>
    </row>
    <row r="357" spans="1:19" s="5" customFormat="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2"/>
      <c r="O357" s="2"/>
      <c r="P357" s="2"/>
      <c r="Q357" s="2"/>
      <c r="R357" s="2"/>
      <c r="S357" s="2"/>
    </row>
    <row r="358" spans="1:19" s="5" customFormat="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2"/>
      <c r="O358" s="2"/>
      <c r="P358" s="2"/>
      <c r="Q358" s="2"/>
      <c r="R358" s="2"/>
      <c r="S358" s="2"/>
    </row>
    <row r="359" spans="1:19" s="5" customFormat="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2"/>
      <c r="O359" s="2"/>
      <c r="P359" s="2"/>
      <c r="Q359" s="2"/>
      <c r="R359" s="2"/>
      <c r="S359" s="2"/>
    </row>
    <row r="360" spans="1:19" s="5" customFormat="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2"/>
      <c r="O360" s="2"/>
      <c r="P360" s="2"/>
      <c r="Q360" s="2"/>
      <c r="R360" s="2"/>
      <c r="S360" s="2"/>
    </row>
    <row r="361" spans="1:19" s="5" customFormat="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2"/>
      <c r="O361" s="2"/>
      <c r="P361" s="2"/>
      <c r="Q361" s="2"/>
      <c r="R361" s="2"/>
      <c r="S361" s="2"/>
    </row>
    <row r="362" spans="1:19" s="5" customFormat="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2"/>
      <c r="O362" s="2"/>
      <c r="P362" s="2"/>
      <c r="Q362" s="2"/>
      <c r="R362" s="2"/>
      <c r="S362" s="2"/>
    </row>
    <row r="363" spans="1:19" s="5" customFormat="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"/>
      <c r="O363" s="2"/>
      <c r="P363" s="2"/>
      <c r="Q363" s="2"/>
      <c r="R363" s="2"/>
      <c r="S363" s="2"/>
    </row>
    <row r="364" spans="1:19" s="5" customFormat="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"/>
      <c r="O364" s="2"/>
      <c r="P364" s="2"/>
      <c r="Q364" s="2"/>
      <c r="R364" s="2"/>
      <c r="S364" s="2"/>
    </row>
    <row r="365" spans="1:19" s="5" customFormat="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2"/>
      <c r="O365" s="2"/>
      <c r="P365" s="2"/>
      <c r="Q365" s="2"/>
      <c r="R365" s="2"/>
      <c r="S365" s="2"/>
    </row>
    <row r="366" spans="1:19" s="5" customFormat="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"/>
      <c r="O366" s="2"/>
      <c r="P366" s="2"/>
      <c r="Q366" s="2"/>
      <c r="R366" s="2"/>
      <c r="S366" s="2"/>
    </row>
    <row r="367" spans="1:13" s="2" customFormat="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9" s="5" customFormat="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"/>
      <c r="O368" s="2"/>
      <c r="P368" s="2"/>
      <c r="Q368" s="2"/>
      <c r="R368" s="2"/>
      <c r="S368" s="2"/>
    </row>
    <row r="369" spans="1:19" s="5" customFormat="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"/>
      <c r="O369" s="2"/>
      <c r="P369" s="2"/>
      <c r="Q369" s="2"/>
      <c r="R369" s="2"/>
      <c r="S369" s="2"/>
    </row>
    <row r="370" spans="1:19" s="5" customFormat="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"/>
      <c r="O370" s="2"/>
      <c r="P370" s="2"/>
      <c r="Q370" s="2"/>
      <c r="R370" s="2"/>
      <c r="S370" s="2"/>
    </row>
    <row r="371" spans="1:19" s="5" customFormat="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"/>
      <c r="O371" s="2"/>
      <c r="P371" s="2"/>
      <c r="Q371" s="2"/>
      <c r="R371" s="2"/>
      <c r="S371" s="2"/>
    </row>
    <row r="372" spans="1:19" s="5" customFormat="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"/>
      <c r="O372" s="2"/>
      <c r="P372" s="2"/>
      <c r="Q372" s="2"/>
      <c r="R372" s="2"/>
      <c r="S372" s="2"/>
    </row>
    <row r="373" spans="1:19" s="5" customFormat="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"/>
      <c r="O373" s="2"/>
      <c r="P373" s="2"/>
      <c r="Q373" s="2"/>
      <c r="R373" s="2"/>
      <c r="S373" s="2"/>
    </row>
    <row r="374" spans="1:19" s="9" customFormat="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2"/>
      <c r="O374" s="2"/>
      <c r="P374" s="2"/>
      <c r="Q374" s="2"/>
      <c r="R374" s="2"/>
      <c r="S374" s="2"/>
    </row>
    <row r="375" spans="1:19" s="5" customFormat="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2"/>
      <c r="O375" s="2"/>
      <c r="P375" s="2"/>
      <c r="Q375" s="2"/>
      <c r="R375" s="2"/>
      <c r="S375" s="2"/>
    </row>
    <row r="376" spans="1:19" s="5" customFormat="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2"/>
      <c r="O376" s="2"/>
      <c r="P376" s="2"/>
      <c r="Q376" s="2"/>
      <c r="R376" s="2"/>
      <c r="S376" s="2"/>
    </row>
    <row r="377" spans="1:19" s="5" customFormat="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2"/>
      <c r="O377" s="2"/>
      <c r="P377" s="2"/>
      <c r="Q377" s="2"/>
      <c r="R377" s="2"/>
      <c r="S377" s="2"/>
    </row>
    <row r="378" spans="1:19" s="5" customFormat="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2"/>
      <c r="O378" s="2"/>
      <c r="P378" s="2"/>
      <c r="Q378" s="2"/>
      <c r="R378" s="2"/>
      <c r="S378" s="2"/>
    </row>
    <row r="379" spans="1:19" s="5" customFormat="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2"/>
      <c r="O379" s="2"/>
      <c r="P379" s="2"/>
      <c r="Q379" s="2"/>
      <c r="R379" s="2"/>
      <c r="S379" s="2"/>
    </row>
    <row r="380" spans="1:19" s="5" customFormat="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2"/>
      <c r="O380" s="2"/>
      <c r="P380" s="2"/>
      <c r="Q380" s="2"/>
      <c r="R380" s="2"/>
      <c r="S380" s="2"/>
    </row>
    <row r="381" spans="1:19" s="5" customFormat="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2"/>
      <c r="O381" s="2"/>
      <c r="P381" s="2"/>
      <c r="Q381" s="2"/>
      <c r="R381" s="2"/>
      <c r="S381" s="2"/>
    </row>
    <row r="382" spans="1:19" s="5" customFormat="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2"/>
      <c r="O382" s="2"/>
      <c r="P382" s="2"/>
      <c r="Q382" s="2"/>
      <c r="R382" s="2"/>
      <c r="S382" s="2"/>
    </row>
    <row r="383" spans="1:19" s="5" customFormat="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2"/>
      <c r="O383" s="2"/>
      <c r="P383" s="2"/>
      <c r="Q383" s="2"/>
      <c r="R383" s="2"/>
      <c r="S383" s="2"/>
    </row>
    <row r="384" spans="1:19" s="27" customFormat="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2"/>
      <c r="O384" s="2"/>
      <c r="P384" s="2"/>
      <c r="Q384" s="2"/>
      <c r="R384" s="2"/>
      <c r="S384" s="2"/>
    </row>
    <row r="385" spans="1:19" s="27" customFormat="1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2"/>
      <c r="O385" s="2"/>
      <c r="P385" s="2"/>
      <c r="Q385" s="2"/>
      <c r="R385" s="2"/>
      <c r="S385" s="2"/>
    </row>
    <row r="386" spans="1:19" s="23" customFormat="1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2"/>
      <c r="O386" s="2"/>
      <c r="P386" s="2"/>
      <c r="Q386" s="2"/>
      <c r="R386" s="2"/>
      <c r="S386" s="2"/>
    </row>
    <row r="387" spans="1:19" s="23" customFormat="1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2"/>
      <c r="O387" s="2"/>
      <c r="P387" s="2"/>
      <c r="Q387" s="2"/>
      <c r="R387" s="2"/>
      <c r="S387" s="2"/>
    </row>
    <row r="388" spans="1:19" s="23" customFormat="1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2"/>
      <c r="O388" s="2"/>
      <c r="P388" s="2"/>
      <c r="Q388" s="2"/>
      <c r="R388" s="2"/>
      <c r="S388" s="2"/>
    </row>
    <row r="389" spans="1:19" s="23" customFormat="1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2"/>
      <c r="O389" s="2"/>
      <c r="P389" s="2"/>
      <c r="Q389" s="2"/>
      <c r="R389" s="2"/>
      <c r="S389" s="2"/>
    </row>
    <row r="390" spans="1:13" s="2" customFormat="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s="2" customFormat="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s="2" customFormat="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s="2" customFormat="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s="2" customFormat="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s="2" customFormat="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s="2" customFormat="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s="2" customFormat="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s="2" customFormat="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s="2" customFormat="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s="2" customFormat="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s="2" customFormat="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s="2" customFormat="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s="2" customFormat="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s="2" customFormat="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s="2" customFormat="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s="2" customFormat="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s="2" customFormat="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s="2" customFormat="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9" s="2" customFormat="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s="2" customFormat="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s="2" customFormat="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s="2" customFormat="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s="2" customFormat="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s="2" customFormat="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s="2" customFormat="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s="2" customFormat="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s="2" customFormat="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s="2" customFormat="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s="2" customFormat="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s="2" customFormat="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s="2" customFormat="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s="2" customFormat="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s="2" customFormat="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s="2" customFormat="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s="2" customFormat="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s="2" customFormat="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s="2" customFormat="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s="2" customFormat="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s="2" customFormat="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s="2" customFormat="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s="2" customFormat="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s="2" customFormat="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s="2" customFormat="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s="2" customFormat="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s="2" customFormat="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s="2" customFormat="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s="2" customFormat="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s="2" customFormat="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s="2" customFormat="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s="2" customFormat="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s="2" customFormat="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s="2" customFormat="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s="2" customFormat="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s="2" customFormat="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s="2" customFormat="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s="2" customFormat="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s="2" customFormat="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s="2" customFormat="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s="2" customFormat="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s="2" customFormat="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s="2" customFormat="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s="2" customFormat="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s="2" customFormat="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s="2" customFormat="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s="2" customFormat="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s="2" customFormat="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s="2" customFormat="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s="2" customFormat="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s="2" customFormat="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s="2" customFormat="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s="2" customFormat="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s="2" customFormat="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s="2" customFormat="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s="2" customFormat="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s="2" customFormat="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s="2" customFormat="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s="2" customFormat="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s="2" customFormat="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s="2" customFormat="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s="2" customFormat="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s="2" customFormat="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s="2" customFormat="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s="2" customFormat="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s="2" customFormat="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s="2" customFormat="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s="2" customFormat="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s="2" customFormat="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s="2" customFormat="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s="2" customFormat="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s="2" customFormat="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s="2" customFormat="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s="2" customFormat="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s="2" customFormat="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s="2" customFormat="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s="2" customFormat="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s="2" customFormat="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s="2" customFormat="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s="2" customFormat="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617" spans="1:13" ht="15">
      <c r="A617" s="23"/>
      <c r="B617" s="23"/>
      <c r="C617" s="23"/>
      <c r="D617" s="23"/>
      <c r="E617" s="26"/>
      <c r="F617" s="26"/>
      <c r="G617" s="8"/>
      <c r="H617" s="8"/>
      <c r="I617" s="40"/>
      <c r="J617" s="23"/>
      <c r="K617" s="8"/>
      <c r="L617" s="8"/>
      <c r="M617" s="35"/>
    </row>
    <row r="618" spans="1:13" ht="15">
      <c r="A618" s="23"/>
      <c r="B618" s="23"/>
      <c r="C618" s="23"/>
      <c r="D618" s="23"/>
      <c r="E618" s="26"/>
      <c r="F618" s="26"/>
      <c r="G618" s="8"/>
      <c r="H618" s="8"/>
      <c r="I618" s="40"/>
      <c r="J618" s="23"/>
      <c r="K618" s="8"/>
      <c r="L618" s="8"/>
      <c r="M618" s="30"/>
    </row>
    <row r="619" spans="1:13" ht="15">
      <c r="A619" s="23"/>
      <c r="B619" s="23"/>
      <c r="C619" s="23"/>
      <c r="D619" s="23"/>
      <c r="E619" s="41"/>
      <c r="F619" s="38"/>
      <c r="G619" s="8"/>
      <c r="H619" s="8"/>
      <c r="I619" s="40"/>
      <c r="J619" s="23"/>
      <c r="K619" s="8"/>
      <c r="L619" s="8"/>
      <c r="M619" s="42"/>
    </row>
    <row r="620" spans="1:13" ht="15">
      <c r="A620" s="23"/>
      <c r="B620" s="23"/>
      <c r="C620" s="23"/>
      <c r="D620" s="23"/>
      <c r="E620" s="41"/>
      <c r="F620" s="38"/>
      <c r="G620" s="8"/>
      <c r="H620" s="8"/>
      <c r="I620" s="40"/>
      <c r="J620" s="23"/>
      <c r="K620" s="8"/>
      <c r="L620" s="8"/>
      <c r="M620" s="35"/>
    </row>
    <row r="621" spans="1:13" ht="15">
      <c r="A621" s="23"/>
      <c r="B621" s="23"/>
      <c r="C621" s="23"/>
      <c r="D621" s="23"/>
      <c r="E621" s="26"/>
      <c r="F621" s="26"/>
      <c r="G621" s="8"/>
      <c r="H621" s="8"/>
      <c r="I621" s="40"/>
      <c r="J621" s="23"/>
      <c r="K621" s="8"/>
      <c r="L621" s="8"/>
      <c r="M621" s="35"/>
    </row>
    <row r="622" spans="1:13" ht="15">
      <c r="A622" s="23"/>
      <c r="B622" s="23"/>
      <c r="C622" s="23"/>
      <c r="D622" s="23"/>
      <c r="E622" s="26"/>
      <c r="F622" s="26"/>
      <c r="G622" s="8"/>
      <c r="H622" s="8"/>
      <c r="I622" s="8"/>
      <c r="J622" s="8"/>
      <c r="K622" s="8"/>
      <c r="L622" s="8"/>
      <c r="M622" s="8"/>
    </row>
    <row r="623" spans="1:13" ht="15">
      <c r="A623" s="23"/>
      <c r="B623" s="23"/>
      <c r="C623" s="44"/>
      <c r="D623" s="23"/>
      <c r="E623" s="26"/>
      <c r="F623" s="26"/>
      <c r="G623" s="8"/>
      <c r="H623" s="8"/>
      <c r="I623" s="8"/>
      <c r="J623" s="8"/>
      <c r="K623" s="8"/>
      <c r="L623" s="8"/>
      <c r="M623" s="8"/>
    </row>
    <row r="624" spans="1:13" ht="15">
      <c r="A624" s="23"/>
      <c r="B624" s="23"/>
      <c r="C624" s="23"/>
      <c r="D624" s="23"/>
      <c r="E624" s="26"/>
      <c r="F624" s="26"/>
      <c r="G624" s="35"/>
      <c r="H624" s="23"/>
      <c r="I624" s="8"/>
      <c r="J624" s="8"/>
      <c r="K624" s="8"/>
      <c r="L624" s="8"/>
      <c r="M624" s="42"/>
    </row>
    <row r="625" spans="1:13" ht="15">
      <c r="A625" s="23"/>
      <c r="B625" s="23"/>
      <c r="C625" s="23"/>
      <c r="D625" s="23"/>
      <c r="E625" s="26"/>
      <c r="F625" s="26"/>
      <c r="G625" s="8"/>
      <c r="H625" s="8"/>
      <c r="I625" s="8"/>
      <c r="J625" s="8"/>
      <c r="K625" s="35"/>
      <c r="L625" s="23"/>
      <c r="M625" s="35"/>
    </row>
    <row r="626" spans="1:13" ht="15">
      <c r="A626" s="23"/>
      <c r="B626" s="23"/>
      <c r="C626" s="23"/>
      <c r="D626" s="23"/>
      <c r="E626" s="26"/>
      <c r="F626" s="26"/>
      <c r="G626" s="8"/>
      <c r="H626" s="8"/>
      <c r="I626" s="40"/>
      <c r="J626" s="23"/>
      <c r="K626" s="8"/>
      <c r="L626" s="8"/>
      <c r="M626" s="30"/>
    </row>
    <row r="627" spans="1:13" ht="15">
      <c r="A627" s="23"/>
      <c r="B627" s="23"/>
      <c r="C627" s="23"/>
      <c r="D627" s="23"/>
      <c r="E627" s="26"/>
      <c r="F627" s="26"/>
      <c r="G627" s="8"/>
      <c r="H627" s="8"/>
      <c r="I627" s="40"/>
      <c r="J627" s="23"/>
      <c r="K627" s="8"/>
      <c r="L627" s="8"/>
      <c r="M627" s="30"/>
    </row>
    <row r="628" spans="1:13" ht="15">
      <c r="A628" s="23"/>
      <c r="B628" s="23"/>
      <c r="C628" s="23"/>
      <c r="D628" s="23"/>
      <c r="E628" s="38"/>
      <c r="F628" s="26"/>
      <c r="G628" s="8"/>
      <c r="H628" s="8"/>
      <c r="I628" s="40"/>
      <c r="J628" s="23"/>
      <c r="K628" s="8"/>
      <c r="L628" s="8"/>
      <c r="M628" s="35"/>
    </row>
    <row r="629" spans="1:13" ht="15">
      <c r="A629" s="23"/>
      <c r="B629" s="23"/>
      <c r="C629" s="23"/>
      <c r="D629" s="23"/>
      <c r="E629" s="38"/>
      <c r="F629" s="26"/>
      <c r="G629" s="8"/>
      <c r="H629" s="8"/>
      <c r="I629" s="40"/>
      <c r="J629" s="23"/>
      <c r="K629" s="8"/>
      <c r="L629" s="8"/>
      <c r="M629" s="42"/>
    </row>
    <row r="630" spans="1:13" ht="15">
      <c r="A630" s="23"/>
      <c r="B630" s="23"/>
      <c r="C630" s="23"/>
      <c r="D630" s="23"/>
      <c r="E630" s="38"/>
      <c r="F630" s="26"/>
      <c r="G630" s="8"/>
      <c r="H630" s="8"/>
      <c r="I630" s="40"/>
      <c r="J630" s="23"/>
      <c r="K630" s="8"/>
      <c r="L630" s="8"/>
      <c r="M630" s="35"/>
    </row>
    <row r="631" spans="1:13" ht="15">
      <c r="A631" s="23"/>
      <c r="B631" s="45"/>
      <c r="C631" s="23"/>
      <c r="D631" s="23"/>
      <c r="E631" s="26"/>
      <c r="F631" s="26"/>
      <c r="G631" s="8"/>
      <c r="H631" s="8"/>
      <c r="I631" s="40"/>
      <c r="J631" s="23"/>
      <c r="K631" s="8"/>
      <c r="L631" s="8"/>
      <c r="M631" s="30"/>
    </row>
    <row r="632" spans="1:13" ht="15">
      <c r="A632" s="23"/>
      <c r="B632" s="23"/>
      <c r="C632" s="23"/>
      <c r="D632" s="23"/>
      <c r="E632" s="41"/>
      <c r="F632" s="38"/>
      <c r="G632" s="8"/>
      <c r="H632" s="8"/>
      <c r="I632" s="40"/>
      <c r="J632" s="23"/>
      <c r="K632" s="8"/>
      <c r="L632" s="8"/>
      <c r="M632" s="42"/>
    </row>
    <row r="633" spans="1:13" ht="15">
      <c r="A633" s="23"/>
      <c r="B633" s="23"/>
      <c r="C633" s="23"/>
      <c r="D633" s="23"/>
      <c r="E633" s="41"/>
      <c r="F633" s="38"/>
      <c r="G633" s="8"/>
      <c r="H633" s="8"/>
      <c r="I633" s="40"/>
      <c r="J633" s="23"/>
      <c r="K633" s="8"/>
      <c r="L633" s="8"/>
      <c r="M633" s="35"/>
    </row>
    <row r="634" spans="1:13" ht="15">
      <c r="A634" s="23"/>
      <c r="B634" s="23"/>
      <c r="C634" s="23"/>
      <c r="D634" s="23"/>
      <c r="E634" s="26"/>
      <c r="F634" s="26"/>
      <c r="G634" s="8"/>
      <c r="H634" s="8"/>
      <c r="I634" s="40"/>
      <c r="J634" s="23"/>
      <c r="K634" s="8"/>
      <c r="L634" s="8"/>
      <c r="M634" s="35"/>
    </row>
    <row r="635" spans="1:13" ht="15">
      <c r="A635" s="23"/>
      <c r="B635" s="23"/>
      <c r="C635" s="23"/>
      <c r="D635" s="23"/>
      <c r="E635" s="23"/>
      <c r="F635" s="23"/>
      <c r="G635" s="8"/>
      <c r="H635" s="8"/>
      <c r="I635" s="8"/>
      <c r="J635" s="8"/>
      <c r="K635" s="8"/>
      <c r="L635" s="8"/>
      <c r="M635" s="8"/>
    </row>
    <row r="636" spans="1:13" ht="15">
      <c r="A636" s="23"/>
      <c r="B636" s="23"/>
      <c r="C636" s="44"/>
      <c r="D636" s="46"/>
      <c r="E636" s="26"/>
      <c r="F636" s="26"/>
      <c r="G636" s="8"/>
      <c r="H636" s="8"/>
      <c r="I636" s="8"/>
      <c r="J636" s="8"/>
      <c r="K636" s="8"/>
      <c r="L636" s="8"/>
      <c r="M636" s="8"/>
    </row>
    <row r="637" spans="1:13" ht="15">
      <c r="A637" s="23"/>
      <c r="B637" s="23"/>
      <c r="C637" s="23"/>
      <c r="D637" s="23"/>
      <c r="E637" s="26"/>
      <c r="F637" s="26"/>
      <c r="G637" s="35"/>
      <c r="H637" s="23"/>
      <c r="I637" s="8"/>
      <c r="J637" s="8"/>
      <c r="K637" s="8"/>
      <c r="L637" s="8"/>
      <c r="M637" s="42"/>
    </row>
    <row r="638" spans="1:13" ht="15">
      <c r="A638" s="23"/>
      <c r="B638" s="23"/>
      <c r="C638" s="23"/>
      <c r="D638" s="23"/>
      <c r="E638" s="26"/>
      <c r="F638" s="26"/>
      <c r="G638" s="8"/>
      <c r="H638" s="8"/>
      <c r="I638" s="8"/>
      <c r="J638" s="8"/>
      <c r="K638" s="35"/>
      <c r="L638" s="23"/>
      <c r="M638" s="35"/>
    </row>
    <row r="639" spans="1:13" ht="15">
      <c r="A639" s="23"/>
      <c r="B639" s="23"/>
      <c r="C639" s="23"/>
      <c r="D639" s="23"/>
      <c r="E639" s="26"/>
      <c r="F639" s="26"/>
      <c r="G639" s="35"/>
      <c r="H639" s="30"/>
      <c r="I639" s="40"/>
      <c r="J639" s="23"/>
      <c r="K639" s="8"/>
      <c r="L639" s="8"/>
      <c r="M639" s="30"/>
    </row>
    <row r="640" spans="1:13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5">
      <c r="A641" s="23"/>
      <c r="B641" s="23"/>
      <c r="C641" s="23"/>
      <c r="D641" s="23"/>
      <c r="E641" s="26"/>
      <c r="F641" s="26"/>
      <c r="G641" s="35"/>
      <c r="H641" s="30"/>
      <c r="I641" s="40"/>
      <c r="J641" s="23"/>
      <c r="K641" s="8"/>
      <c r="L641" s="8"/>
      <c r="M641" s="30"/>
    </row>
    <row r="642" spans="1:13" ht="15">
      <c r="A642" s="23"/>
      <c r="B642" s="23"/>
      <c r="C642" s="23"/>
      <c r="D642" s="23"/>
      <c r="E642" s="26"/>
      <c r="F642" s="26"/>
      <c r="G642" s="35"/>
      <c r="H642" s="30"/>
      <c r="I642" s="40"/>
      <c r="J642" s="23"/>
      <c r="K642" s="8"/>
      <c r="L642" s="8"/>
      <c r="M642" s="35"/>
    </row>
    <row r="643" spans="1:13" ht="15">
      <c r="A643" s="23"/>
      <c r="B643" s="23"/>
      <c r="C643" s="23"/>
      <c r="D643" s="23"/>
      <c r="E643" s="26"/>
      <c r="F643" s="26"/>
      <c r="G643" s="35"/>
      <c r="H643" s="23"/>
      <c r="I643" s="40"/>
      <c r="J643" s="23"/>
      <c r="K643" s="8"/>
      <c r="L643" s="8"/>
      <c r="M643" s="42"/>
    </row>
    <row r="644" spans="1:13" ht="15">
      <c r="A644" s="23"/>
      <c r="B644" s="23"/>
      <c r="C644" s="44"/>
      <c r="D644" s="46"/>
      <c r="E644" s="26"/>
      <c r="F644" s="26"/>
      <c r="G644" s="8"/>
      <c r="H644" s="8"/>
      <c r="I644" s="8"/>
      <c r="J644" s="8"/>
      <c r="K644" s="8"/>
      <c r="L644" s="8"/>
      <c r="M644" s="8"/>
    </row>
    <row r="645" spans="1:13" ht="15">
      <c r="A645" s="23"/>
      <c r="B645" s="23"/>
      <c r="C645" s="23"/>
      <c r="D645" s="23"/>
      <c r="E645" s="26"/>
      <c r="F645" s="26"/>
      <c r="G645" s="35"/>
      <c r="H645" s="23"/>
      <c r="I645" s="8"/>
      <c r="J645" s="8"/>
      <c r="K645" s="8"/>
      <c r="L645" s="8"/>
      <c r="M645" s="42"/>
    </row>
    <row r="646" spans="1:13" ht="15">
      <c r="A646" s="23"/>
      <c r="B646" s="23"/>
      <c r="C646" s="23"/>
      <c r="D646" s="23"/>
      <c r="E646" s="26"/>
      <c r="F646" s="26"/>
      <c r="G646" s="8"/>
      <c r="H646" s="8"/>
      <c r="I646" s="8"/>
      <c r="J646" s="8"/>
      <c r="K646" s="35"/>
      <c r="L646" s="23"/>
      <c r="M646" s="35"/>
    </row>
    <row r="647" spans="1:13" ht="15">
      <c r="A647" s="23"/>
      <c r="B647" s="23"/>
      <c r="C647" s="23"/>
      <c r="D647" s="23"/>
      <c r="E647" s="26"/>
      <c r="F647" s="26"/>
      <c r="G647" s="35"/>
      <c r="H647" s="30"/>
      <c r="I647" s="40"/>
      <c r="J647" s="23"/>
      <c r="K647" s="8"/>
      <c r="L647" s="8"/>
      <c r="M647" s="30"/>
    </row>
    <row r="648" spans="1:13" ht="15">
      <c r="A648" s="23"/>
      <c r="B648" s="23"/>
      <c r="C648" s="23"/>
      <c r="D648" s="23"/>
      <c r="E648" s="26"/>
      <c r="F648" s="26"/>
      <c r="G648" s="35"/>
      <c r="H648" s="30"/>
      <c r="I648" s="40"/>
      <c r="J648" s="23"/>
      <c r="K648" s="8"/>
      <c r="L648" s="8"/>
      <c r="M648" s="30"/>
    </row>
    <row r="649" spans="1:13" ht="15">
      <c r="A649" s="23"/>
      <c r="B649" s="23"/>
      <c r="C649" s="23"/>
      <c r="D649" s="23"/>
      <c r="E649" s="26"/>
      <c r="F649" s="26"/>
      <c r="G649" s="35"/>
      <c r="H649" s="30"/>
      <c r="I649" s="40"/>
      <c r="J649" s="23"/>
      <c r="K649" s="8"/>
      <c r="L649" s="8"/>
      <c r="M649" s="35"/>
    </row>
    <row r="650" spans="1:13" ht="15">
      <c r="A650" s="23"/>
      <c r="B650" s="23"/>
      <c r="C650" s="23"/>
      <c r="D650" s="23"/>
      <c r="E650" s="26"/>
      <c r="F650" s="26"/>
      <c r="G650" s="35"/>
      <c r="H650" s="23"/>
      <c r="I650" s="40"/>
      <c r="J650" s="23"/>
      <c r="K650" s="8"/>
      <c r="L650" s="8"/>
      <c r="M650" s="42"/>
    </row>
    <row r="651" spans="1:13" ht="15">
      <c r="A651" s="23"/>
      <c r="B651" s="23"/>
      <c r="C651" s="44"/>
      <c r="D651" s="46"/>
      <c r="E651" s="26"/>
      <c r="F651" s="26"/>
      <c r="G651" s="8"/>
      <c r="H651" s="8"/>
      <c r="I651" s="8"/>
      <c r="J651" s="8"/>
      <c r="K651" s="8"/>
      <c r="L651" s="8"/>
      <c r="M651" s="8"/>
    </row>
    <row r="652" spans="1:13" ht="15">
      <c r="A652" s="23"/>
      <c r="B652" s="23"/>
      <c r="C652" s="23"/>
      <c r="D652" s="23"/>
      <c r="E652" s="26"/>
      <c r="F652" s="26"/>
      <c r="G652" s="35"/>
      <c r="H652" s="23"/>
      <c r="I652" s="8"/>
      <c r="J652" s="8"/>
      <c r="K652" s="8"/>
      <c r="L652" s="8"/>
      <c r="M652" s="42"/>
    </row>
    <row r="653" spans="1:13" ht="15">
      <c r="A653" s="23"/>
      <c r="B653" s="23"/>
      <c r="C653" s="23"/>
      <c r="D653" s="23"/>
      <c r="E653" s="26"/>
      <c r="F653" s="26"/>
      <c r="G653" s="8"/>
      <c r="H653" s="8"/>
      <c r="I653" s="8"/>
      <c r="J653" s="8"/>
      <c r="K653" s="35"/>
      <c r="L653" s="23"/>
      <c r="M653" s="35"/>
    </row>
    <row r="654" spans="1:13" ht="15">
      <c r="A654" s="23"/>
      <c r="B654" s="23"/>
      <c r="C654" s="23"/>
      <c r="D654" s="23"/>
      <c r="E654" s="26"/>
      <c r="F654" s="26"/>
      <c r="G654" s="35"/>
      <c r="H654" s="30"/>
      <c r="I654" s="40"/>
      <c r="J654" s="23"/>
      <c r="K654" s="8"/>
      <c r="L654" s="8"/>
      <c r="M654" s="30"/>
    </row>
    <row r="655" spans="1:13" ht="15">
      <c r="A655" s="23"/>
      <c r="B655" s="23"/>
      <c r="C655" s="23"/>
      <c r="D655" s="23"/>
      <c r="E655" s="26"/>
      <c r="F655" s="26"/>
      <c r="G655" s="35"/>
      <c r="H655" s="30"/>
      <c r="I655" s="40"/>
      <c r="J655" s="23"/>
      <c r="K655" s="8"/>
      <c r="L655" s="8"/>
      <c r="M655" s="30"/>
    </row>
    <row r="656" spans="1:13" ht="15">
      <c r="A656" s="23"/>
      <c r="B656" s="23"/>
      <c r="C656" s="23"/>
      <c r="D656" s="23"/>
      <c r="E656" s="26"/>
      <c r="F656" s="26"/>
      <c r="G656" s="35"/>
      <c r="H656" s="30"/>
      <c r="I656" s="40"/>
      <c r="J656" s="23"/>
      <c r="K656" s="8"/>
      <c r="L656" s="8"/>
      <c r="M656" s="35"/>
    </row>
    <row r="657" spans="1:13" ht="15">
      <c r="A657" s="23"/>
      <c r="B657" s="23"/>
      <c r="C657" s="23"/>
      <c r="D657" s="23"/>
      <c r="E657" s="26"/>
      <c r="F657" s="26"/>
      <c r="G657" s="35"/>
      <c r="H657" s="23"/>
      <c r="I657" s="40"/>
      <c r="J657" s="23"/>
      <c r="K657" s="8"/>
      <c r="L657" s="8"/>
      <c r="M657" s="42"/>
    </row>
    <row r="658" spans="1:13" ht="15">
      <c r="A658" s="23"/>
      <c r="B658" s="23"/>
      <c r="C658" s="23"/>
      <c r="D658" s="23"/>
      <c r="E658" s="26"/>
      <c r="F658" s="26"/>
      <c r="G658" s="35"/>
      <c r="H658" s="47"/>
      <c r="I658" s="8"/>
      <c r="J658" s="47"/>
      <c r="K658" s="8"/>
      <c r="L658" s="47"/>
      <c r="M658" s="47"/>
    </row>
    <row r="659" spans="1:13" ht="15">
      <c r="A659" s="23"/>
      <c r="B659" s="23"/>
      <c r="C659" s="23"/>
      <c r="D659" s="23"/>
      <c r="E659" s="26"/>
      <c r="F659" s="26"/>
      <c r="G659" s="35"/>
      <c r="H659" s="8"/>
      <c r="I659" s="8"/>
      <c r="J659" s="8"/>
      <c r="K659" s="8"/>
      <c r="L659" s="8"/>
      <c r="M659" s="8"/>
    </row>
    <row r="660" spans="1:13" ht="15">
      <c r="A660" s="23"/>
      <c r="B660" s="23"/>
      <c r="C660" s="23"/>
      <c r="D660" s="23"/>
      <c r="E660" s="26"/>
      <c r="F660" s="26"/>
      <c r="G660" s="35"/>
      <c r="H660" s="8"/>
      <c r="I660" s="8"/>
      <c r="J660" s="8"/>
      <c r="K660" s="8"/>
      <c r="L660" s="8"/>
      <c r="M660" s="8"/>
    </row>
    <row r="661" spans="1:13" ht="15">
      <c r="A661" s="23"/>
      <c r="B661" s="23"/>
      <c r="C661" s="23"/>
      <c r="D661" s="23"/>
      <c r="E661" s="26"/>
      <c r="F661" s="26"/>
      <c r="G661" s="35"/>
      <c r="H661" s="8"/>
      <c r="I661" s="8"/>
      <c r="J661" s="8"/>
      <c r="K661" s="8"/>
      <c r="L661" s="8"/>
      <c r="M661" s="8"/>
    </row>
    <row r="662" spans="1:13" ht="15">
      <c r="A662" s="23"/>
      <c r="B662" s="23"/>
      <c r="C662" s="23"/>
      <c r="D662" s="23"/>
      <c r="E662" s="23"/>
      <c r="F662" s="23"/>
      <c r="G662" s="8"/>
      <c r="H662" s="8"/>
      <c r="I662" s="8"/>
      <c r="J662" s="8"/>
      <c r="K662" s="8"/>
      <c r="L662" s="8"/>
      <c r="M662" s="8"/>
    </row>
    <row r="663" spans="1:13" ht="15">
      <c r="A663" s="23"/>
      <c r="B663" s="23"/>
      <c r="C663" s="23"/>
      <c r="D663" s="23"/>
      <c r="E663" s="26"/>
      <c r="F663" s="26"/>
      <c r="G663" s="35"/>
      <c r="H663" s="23"/>
      <c r="I663" s="8"/>
      <c r="J663" s="8"/>
      <c r="K663" s="8"/>
      <c r="L663" s="8"/>
      <c r="M663" s="42"/>
    </row>
    <row r="664" spans="1:13" ht="15">
      <c r="A664" s="23"/>
      <c r="B664" s="23"/>
      <c r="C664" s="23"/>
      <c r="D664" s="23"/>
      <c r="E664" s="26"/>
      <c r="F664" s="26"/>
      <c r="G664" s="8"/>
      <c r="H664" s="8"/>
      <c r="I664" s="8"/>
      <c r="J664" s="8"/>
      <c r="K664" s="35"/>
      <c r="L664" s="23"/>
      <c r="M664" s="35"/>
    </row>
    <row r="665" spans="1:13" ht="15">
      <c r="A665" s="23"/>
      <c r="B665" s="23"/>
      <c r="C665" s="23"/>
      <c r="D665" s="23"/>
      <c r="E665" s="23"/>
      <c r="F665" s="26"/>
      <c r="G665" s="8"/>
      <c r="H665" s="8"/>
      <c r="I665" s="40"/>
      <c r="J665" s="23"/>
      <c r="K665" s="8"/>
      <c r="L665" s="8"/>
      <c r="M665" s="30"/>
    </row>
    <row r="666" spans="1:13" ht="15">
      <c r="A666" s="23"/>
      <c r="B666" s="23"/>
      <c r="C666" s="23"/>
      <c r="D666" s="23"/>
      <c r="E666" s="23"/>
      <c r="F666" s="26"/>
      <c r="G666" s="8"/>
      <c r="H666" s="8"/>
      <c r="I666" s="40"/>
      <c r="J666" s="23"/>
      <c r="K666" s="8"/>
      <c r="L666" s="8"/>
      <c r="M666" s="30"/>
    </row>
    <row r="667" spans="1:13" ht="15">
      <c r="A667" s="23"/>
      <c r="B667" s="23"/>
      <c r="C667" s="23"/>
      <c r="D667" s="23"/>
      <c r="E667" s="35"/>
      <c r="F667" s="26"/>
      <c r="G667" s="8"/>
      <c r="H667" s="8"/>
      <c r="I667" s="48"/>
      <c r="J667" s="23"/>
      <c r="K667" s="8"/>
      <c r="L667" s="8"/>
      <c r="M667" s="35"/>
    </row>
    <row r="668" spans="1:13" ht="15">
      <c r="A668" s="23"/>
      <c r="B668" s="23"/>
      <c r="C668" s="23"/>
      <c r="D668" s="23"/>
      <c r="E668" s="23"/>
      <c r="F668" s="26"/>
      <c r="G668" s="8"/>
      <c r="H668" s="8"/>
      <c r="I668" s="2"/>
      <c r="J668" s="23"/>
      <c r="K668" s="8"/>
      <c r="L668" s="8"/>
      <c r="M668" s="42"/>
    </row>
    <row r="669" spans="1:13" ht="15">
      <c r="A669" s="23"/>
      <c r="B669" s="23"/>
      <c r="C669" s="23"/>
      <c r="D669" s="23"/>
      <c r="E669" s="26"/>
      <c r="F669" s="26"/>
      <c r="G669" s="8"/>
      <c r="H669" s="8"/>
      <c r="I669" s="40"/>
      <c r="J669" s="23"/>
      <c r="K669" s="8"/>
      <c r="L669" s="8"/>
      <c r="M669" s="35"/>
    </row>
    <row r="670" spans="1:13" ht="15">
      <c r="A670" s="23"/>
      <c r="B670" s="23"/>
      <c r="C670" s="23"/>
      <c r="D670" s="23"/>
      <c r="E670" s="26"/>
      <c r="F670" s="26"/>
      <c r="G670" s="8"/>
      <c r="H670" s="8"/>
      <c r="I670" s="40"/>
      <c r="J670" s="23"/>
      <c r="K670" s="8"/>
      <c r="L670" s="8"/>
      <c r="M670" s="30"/>
    </row>
    <row r="671" spans="1:13" ht="15">
      <c r="A671" s="23"/>
      <c r="B671" s="23"/>
      <c r="C671" s="23"/>
      <c r="D671" s="23"/>
      <c r="E671" s="26"/>
      <c r="F671" s="26"/>
      <c r="G671" s="35"/>
      <c r="H671" s="8"/>
      <c r="I671" s="8"/>
      <c r="J671" s="8"/>
      <c r="K671" s="8"/>
      <c r="L671" s="8"/>
      <c r="M671" s="8"/>
    </row>
    <row r="672" spans="1:13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5">
      <c r="A673" s="23"/>
      <c r="B673" s="45"/>
      <c r="C673" s="44"/>
      <c r="D673" s="23"/>
      <c r="E673" s="26"/>
      <c r="F673" s="49"/>
      <c r="G673" s="4"/>
      <c r="H673" s="4"/>
      <c r="I673" s="40"/>
      <c r="J673" s="23"/>
      <c r="K673" s="8"/>
      <c r="L673" s="8"/>
      <c r="M673" s="35"/>
    </row>
    <row r="674" spans="1:13" ht="15">
      <c r="A674" s="23"/>
      <c r="B674" s="45"/>
      <c r="C674" s="23"/>
      <c r="D674" s="23"/>
      <c r="E674" s="26"/>
      <c r="F674" s="26"/>
      <c r="G674" s="35"/>
      <c r="H674" s="23"/>
      <c r="I674" s="8"/>
      <c r="J674" s="8"/>
      <c r="K674" s="8"/>
      <c r="L674" s="8"/>
      <c r="M674" s="42"/>
    </row>
    <row r="675" spans="1:13" ht="15">
      <c r="A675" s="23"/>
      <c r="B675" s="23"/>
      <c r="C675" s="23"/>
      <c r="D675" s="23"/>
      <c r="E675" s="38"/>
      <c r="F675" s="26"/>
      <c r="G675" s="8"/>
      <c r="H675" s="8"/>
      <c r="I675" s="8"/>
      <c r="J675" s="8"/>
      <c r="K675" s="35"/>
      <c r="L675" s="23"/>
      <c r="M675" s="35"/>
    </row>
    <row r="676" spans="1:13" ht="15">
      <c r="A676" s="23"/>
      <c r="B676" s="23"/>
      <c r="C676" s="23"/>
      <c r="D676" s="23"/>
      <c r="E676" s="23"/>
      <c r="F676" s="26"/>
      <c r="G676" s="8"/>
      <c r="H676" s="8"/>
      <c r="I676" s="40"/>
      <c r="J676" s="23"/>
      <c r="K676" s="8"/>
      <c r="L676" s="8"/>
      <c r="M676" s="42"/>
    </row>
    <row r="677" spans="1:13" ht="15">
      <c r="A677" s="23"/>
      <c r="B677" s="23"/>
      <c r="C677" s="23"/>
      <c r="D677" s="23"/>
      <c r="E677" s="26"/>
      <c r="F677" s="26"/>
      <c r="G677" s="8"/>
      <c r="H677" s="8"/>
      <c r="I677" s="40"/>
      <c r="J677" s="23"/>
      <c r="K677" s="8"/>
      <c r="L677" s="8"/>
      <c r="M677" s="35"/>
    </row>
    <row r="678" spans="1:13" ht="15">
      <c r="A678" s="23"/>
      <c r="B678" s="23"/>
      <c r="C678" s="23"/>
      <c r="D678" s="23"/>
      <c r="E678" s="26"/>
      <c r="F678" s="26"/>
      <c r="G678" s="8"/>
      <c r="H678" s="8"/>
      <c r="I678" s="40"/>
      <c r="J678" s="23"/>
      <c r="K678" s="8"/>
      <c r="L678" s="8"/>
      <c r="M678" s="35"/>
    </row>
    <row r="679" spans="1:13" ht="15">
      <c r="A679" s="23"/>
      <c r="B679" s="23"/>
      <c r="C679" s="23"/>
      <c r="D679" s="23"/>
      <c r="E679" s="26"/>
      <c r="F679" s="26"/>
      <c r="G679" s="8"/>
      <c r="H679" s="8"/>
      <c r="I679" s="40"/>
      <c r="J679" s="23"/>
      <c r="K679" s="8"/>
      <c r="L679" s="8"/>
      <c r="M679" s="35"/>
    </row>
    <row r="680" spans="1:13" ht="15">
      <c r="A680" s="23"/>
      <c r="B680" s="23"/>
      <c r="C680" s="23"/>
      <c r="D680" s="23"/>
      <c r="E680" s="35"/>
      <c r="F680" s="26"/>
      <c r="G680" s="8"/>
      <c r="H680" s="8"/>
      <c r="I680" s="48"/>
      <c r="J680" s="23"/>
      <c r="K680" s="8"/>
      <c r="L680" s="8"/>
      <c r="M680" s="35"/>
    </row>
    <row r="681" spans="1:13" ht="15">
      <c r="A681" s="23"/>
      <c r="B681" s="23"/>
      <c r="C681" s="23"/>
      <c r="D681" s="23"/>
      <c r="E681" s="26"/>
      <c r="F681" s="26"/>
      <c r="G681" s="8"/>
      <c r="H681" s="8"/>
      <c r="I681" s="40"/>
      <c r="J681" s="23"/>
      <c r="K681" s="8"/>
      <c r="L681" s="8"/>
      <c r="M681" s="35"/>
    </row>
    <row r="682" spans="1:13" ht="15">
      <c r="A682" s="23"/>
      <c r="B682" s="23"/>
      <c r="C682" s="23"/>
      <c r="D682" s="23"/>
      <c r="E682" s="38"/>
      <c r="F682" s="26"/>
      <c r="G682" s="8"/>
      <c r="H682" s="8"/>
      <c r="I682" s="40"/>
      <c r="J682" s="23"/>
      <c r="K682" s="8"/>
      <c r="L682" s="8"/>
      <c r="M682" s="35"/>
    </row>
    <row r="683" spans="1:13" ht="15">
      <c r="A683" s="23"/>
      <c r="B683" s="23"/>
      <c r="C683" s="23"/>
      <c r="D683" s="23"/>
      <c r="E683" s="26"/>
      <c r="F683" s="26"/>
      <c r="G683" s="4"/>
      <c r="H683" s="4"/>
      <c r="I683" s="40"/>
      <c r="J683" s="23"/>
      <c r="K683" s="8"/>
      <c r="L683" s="8"/>
      <c r="M683" s="35"/>
    </row>
    <row r="684" spans="1:13" ht="15">
      <c r="A684" s="23"/>
      <c r="B684" s="23"/>
      <c r="C684" s="44"/>
      <c r="D684" s="23"/>
      <c r="E684" s="26"/>
      <c r="F684" s="38"/>
      <c r="G684" s="35"/>
      <c r="H684" s="8"/>
      <c r="I684" s="8"/>
      <c r="J684" s="8"/>
      <c r="K684" s="8"/>
      <c r="L684" s="8"/>
      <c r="M684" s="8"/>
    </row>
    <row r="685" spans="1:13" ht="15">
      <c r="A685" s="23"/>
      <c r="B685" s="23"/>
      <c r="C685" s="23"/>
      <c r="D685" s="23"/>
      <c r="E685" s="26"/>
      <c r="F685" s="26"/>
      <c r="G685" s="35"/>
      <c r="H685" s="23"/>
      <c r="I685" s="8"/>
      <c r="J685" s="8"/>
      <c r="K685" s="8"/>
      <c r="L685" s="8"/>
      <c r="M685" s="35"/>
    </row>
    <row r="686" spans="1:13" ht="15">
      <c r="A686" s="23"/>
      <c r="B686" s="23"/>
      <c r="C686" s="23"/>
      <c r="D686" s="23"/>
      <c r="E686" s="26"/>
      <c r="F686" s="26"/>
      <c r="G686" s="8"/>
      <c r="H686" s="8"/>
      <c r="I686" s="8"/>
      <c r="J686" s="8"/>
      <c r="K686" s="35"/>
      <c r="L686" s="23"/>
      <c r="M686" s="35"/>
    </row>
    <row r="687" spans="1:13" ht="15">
      <c r="A687" s="23"/>
      <c r="B687" s="23"/>
      <c r="C687" s="23"/>
      <c r="D687" s="23"/>
      <c r="E687" s="41"/>
      <c r="F687" s="38"/>
      <c r="G687" s="8"/>
      <c r="H687" s="8"/>
      <c r="I687" s="35"/>
      <c r="J687" s="23"/>
      <c r="K687" s="8"/>
      <c r="L687" s="8"/>
      <c r="M687" s="35"/>
    </row>
    <row r="688" spans="1:13" ht="15">
      <c r="A688" s="23"/>
      <c r="B688" s="23"/>
      <c r="C688" s="23"/>
      <c r="D688" s="23"/>
      <c r="E688" s="26"/>
      <c r="F688" s="26"/>
      <c r="G688" s="35"/>
      <c r="H688" s="8"/>
      <c r="I688" s="35"/>
      <c r="J688" s="23"/>
      <c r="K688" s="8"/>
      <c r="L688" s="8"/>
      <c r="M688" s="35"/>
    </row>
    <row r="689" spans="1:13" ht="15">
      <c r="A689" s="23"/>
      <c r="B689" s="23"/>
      <c r="C689" s="23"/>
      <c r="D689" s="23"/>
      <c r="E689" s="26"/>
      <c r="F689" s="26"/>
      <c r="G689" s="35"/>
      <c r="H689" s="8"/>
      <c r="I689" s="8"/>
      <c r="J689" s="8"/>
      <c r="K689" s="8"/>
      <c r="L689" s="8"/>
      <c r="M689" s="8"/>
    </row>
    <row r="690" spans="1:13" ht="15">
      <c r="A690" s="23"/>
      <c r="B690" s="50"/>
      <c r="C690" s="44"/>
      <c r="D690" s="23"/>
      <c r="E690" s="26"/>
      <c r="F690" s="26"/>
      <c r="G690" s="35"/>
      <c r="H690" s="23"/>
      <c r="I690" s="8"/>
      <c r="J690" s="23"/>
      <c r="K690" s="8"/>
      <c r="L690" s="23"/>
      <c r="M690" s="30"/>
    </row>
    <row r="691" spans="1:13" ht="15">
      <c r="A691" s="23"/>
      <c r="B691" s="23"/>
      <c r="C691" s="23"/>
      <c r="D691" s="23"/>
      <c r="E691" s="26"/>
      <c r="F691" s="26"/>
      <c r="G691" s="35"/>
      <c r="H691" s="8"/>
      <c r="I691" s="8"/>
      <c r="J691" s="8"/>
      <c r="K691" s="8"/>
      <c r="L691" s="8"/>
      <c r="M691" s="8"/>
    </row>
    <row r="692" spans="1:13" ht="15">
      <c r="A692" s="23"/>
      <c r="B692" s="23"/>
      <c r="C692" s="23"/>
      <c r="D692" s="23"/>
      <c r="E692" s="26"/>
      <c r="F692" s="26"/>
      <c r="G692" s="35"/>
      <c r="H692" s="47"/>
      <c r="I692" s="8"/>
      <c r="J692" s="47"/>
      <c r="K692" s="8"/>
      <c r="L692" s="47"/>
      <c r="M692" s="47"/>
    </row>
    <row r="693" spans="1:13" ht="15">
      <c r="A693" s="23"/>
      <c r="B693" s="23"/>
      <c r="C693" s="23"/>
      <c r="D693" s="23"/>
      <c r="E693" s="26"/>
      <c r="F693" s="26"/>
      <c r="G693" s="35"/>
      <c r="H693" s="8"/>
      <c r="I693" s="8"/>
      <c r="J693" s="8"/>
      <c r="K693" s="8"/>
      <c r="L693" s="8"/>
      <c r="M693" s="8"/>
    </row>
    <row r="694" spans="1:19" ht="15">
      <c r="A694" s="23"/>
      <c r="B694" s="23"/>
      <c r="C694" s="23"/>
      <c r="D694" s="23"/>
      <c r="E694" s="26"/>
      <c r="F694" s="26"/>
      <c r="G694" s="35"/>
      <c r="H694" s="8"/>
      <c r="I694" s="8"/>
      <c r="J694" s="8"/>
      <c r="K694" s="8"/>
      <c r="L694" s="8"/>
      <c r="M694" s="8"/>
      <c r="N694" s="2"/>
      <c r="O694" s="2"/>
      <c r="P694" s="2"/>
      <c r="Q694" s="2"/>
      <c r="R694" s="2"/>
      <c r="S694" s="2"/>
    </row>
    <row r="695" spans="1:19" ht="15">
      <c r="A695" s="23"/>
      <c r="B695" s="23"/>
      <c r="C695" s="23"/>
      <c r="D695" s="23"/>
      <c r="E695" s="26"/>
      <c r="F695" s="26"/>
      <c r="G695" s="35"/>
      <c r="H695" s="8"/>
      <c r="I695" s="8"/>
      <c r="J695" s="8"/>
      <c r="K695" s="8"/>
      <c r="L695" s="8"/>
      <c r="M695" s="8"/>
      <c r="N695" s="2"/>
      <c r="O695" s="2"/>
      <c r="P695" s="2"/>
      <c r="Q695" s="2"/>
      <c r="R695" s="2"/>
      <c r="S695" s="2"/>
    </row>
    <row r="696" spans="1:19" ht="15">
      <c r="A696" s="23"/>
      <c r="B696" s="50"/>
      <c r="C696" s="23"/>
      <c r="D696" s="23"/>
      <c r="E696" s="26"/>
      <c r="F696" s="26"/>
      <c r="G696" s="35"/>
      <c r="H696" s="23"/>
      <c r="I696" s="8"/>
      <c r="J696" s="23"/>
      <c r="K696" s="8"/>
      <c r="L696" s="23"/>
      <c r="M696" s="30"/>
      <c r="N696" s="43"/>
      <c r="O696" s="43"/>
      <c r="P696" s="43"/>
      <c r="Q696" s="43"/>
      <c r="R696" s="43"/>
      <c r="S696" s="43"/>
    </row>
    <row r="697" spans="1:19" ht="15">
      <c r="A697" s="23"/>
      <c r="B697" s="23"/>
      <c r="C697" s="23"/>
      <c r="D697" s="23"/>
      <c r="E697" s="26"/>
      <c r="F697" s="26"/>
      <c r="G697" s="35"/>
      <c r="H697" s="8"/>
      <c r="I697" s="8"/>
      <c r="J697" s="8"/>
      <c r="K697" s="8"/>
      <c r="L697" s="8"/>
      <c r="M697" s="8"/>
      <c r="N697" s="2"/>
      <c r="O697" s="2"/>
      <c r="P697" s="2"/>
      <c r="Q697" s="2"/>
      <c r="R697" s="2"/>
      <c r="S697" s="2"/>
    </row>
    <row r="698" spans="1:19" ht="15">
      <c r="A698" s="23"/>
      <c r="B698" s="50"/>
      <c r="C698" s="23"/>
      <c r="D698" s="23"/>
      <c r="E698" s="26"/>
      <c r="F698" s="26"/>
      <c r="G698" s="35"/>
      <c r="H698" s="23"/>
      <c r="I698" s="8"/>
      <c r="J698" s="23"/>
      <c r="K698" s="8"/>
      <c r="L698" s="23"/>
      <c r="M698" s="30"/>
      <c r="N698" s="2"/>
      <c r="O698" s="2"/>
      <c r="P698" s="2"/>
      <c r="Q698" s="2"/>
      <c r="R698" s="2"/>
      <c r="S698" s="2"/>
    </row>
    <row r="699" spans="1:19" ht="15">
      <c r="A699" s="23"/>
      <c r="B699" s="23"/>
      <c r="C699" s="23"/>
      <c r="D699" s="23"/>
      <c r="E699" s="26"/>
      <c r="F699" s="26"/>
      <c r="G699" s="35"/>
      <c r="H699" s="8"/>
      <c r="I699" s="8"/>
      <c r="J699" s="8"/>
      <c r="K699" s="8"/>
      <c r="L699" s="8"/>
      <c r="M699" s="8"/>
      <c r="N699" s="2"/>
      <c r="O699" s="2"/>
      <c r="P699" s="2"/>
      <c r="Q699" s="2"/>
      <c r="R699" s="2"/>
      <c r="S699" s="2"/>
    </row>
    <row r="700" spans="1:19" ht="15">
      <c r="A700" s="23"/>
      <c r="B700" s="50"/>
      <c r="C700" s="23"/>
      <c r="D700" s="23"/>
      <c r="E700" s="26"/>
      <c r="F700" s="26"/>
      <c r="G700" s="35"/>
      <c r="H700" s="23"/>
      <c r="I700" s="19"/>
      <c r="J700" s="23"/>
      <c r="K700" s="8"/>
      <c r="L700" s="23"/>
      <c r="M700" s="30"/>
      <c r="N700" s="2"/>
      <c r="O700" s="2"/>
      <c r="P700" s="2"/>
      <c r="Q700" s="2"/>
      <c r="R700" s="2"/>
      <c r="S700" s="2"/>
    </row>
    <row r="701" spans="1:19" ht="15">
      <c r="A701" s="23"/>
      <c r="B701" s="23"/>
      <c r="C701" s="23"/>
      <c r="D701" s="23"/>
      <c r="E701" s="26"/>
      <c r="F701" s="26"/>
      <c r="G701" s="35"/>
      <c r="H701" s="8"/>
      <c r="I701" s="8"/>
      <c r="J701" s="8"/>
      <c r="K701" s="8"/>
      <c r="L701" s="8"/>
      <c r="M701" s="8"/>
      <c r="N701" s="2"/>
      <c r="O701" s="2"/>
      <c r="P701" s="2"/>
      <c r="Q701" s="2"/>
      <c r="R701" s="2"/>
      <c r="S701" s="2"/>
    </row>
    <row r="702" spans="1:19" ht="15">
      <c r="A702" s="23"/>
      <c r="B702" s="50"/>
      <c r="C702" s="23"/>
      <c r="D702" s="23"/>
      <c r="E702" s="26"/>
      <c r="F702" s="26"/>
      <c r="G702" s="35"/>
      <c r="H702" s="23"/>
      <c r="I702" s="8"/>
      <c r="J702" s="23"/>
      <c r="K702" s="8"/>
      <c r="L702" s="23"/>
      <c r="M702" s="30"/>
      <c r="N702" s="2"/>
      <c r="O702" s="2"/>
      <c r="P702" s="2"/>
      <c r="Q702" s="2"/>
      <c r="R702" s="2"/>
      <c r="S702" s="2"/>
    </row>
    <row r="703" spans="1:19" ht="15">
      <c r="A703" s="23"/>
      <c r="B703" s="23"/>
      <c r="C703" s="23"/>
      <c r="D703" s="23"/>
      <c r="E703" s="26"/>
      <c r="F703" s="26"/>
      <c r="G703" s="35"/>
      <c r="H703" s="8"/>
      <c r="I703" s="8"/>
      <c r="J703" s="8"/>
      <c r="K703" s="8"/>
      <c r="L703" s="8"/>
      <c r="M703" s="8"/>
      <c r="N703" s="2"/>
      <c r="O703" s="2"/>
      <c r="P703" s="2"/>
      <c r="Q703" s="2"/>
      <c r="R703" s="2"/>
      <c r="S703" s="2"/>
    </row>
    <row r="704" spans="1:19" ht="15">
      <c r="A704" s="23"/>
      <c r="B704" s="50"/>
      <c r="C704" s="23"/>
      <c r="D704" s="23"/>
      <c r="E704" s="26"/>
      <c r="F704" s="26"/>
      <c r="G704" s="35"/>
      <c r="H704" s="23"/>
      <c r="I704" s="8"/>
      <c r="J704" s="23"/>
      <c r="K704" s="8"/>
      <c r="L704" s="23"/>
      <c r="M704" s="30"/>
      <c r="N704" s="2"/>
      <c r="O704" s="2"/>
      <c r="P704" s="2"/>
      <c r="Q704" s="2"/>
      <c r="R704" s="2"/>
      <c r="S704" s="2"/>
    </row>
    <row r="705" spans="1:19" ht="15">
      <c r="A705" s="23"/>
      <c r="B705" s="23"/>
      <c r="C705" s="23"/>
      <c r="D705" s="23"/>
      <c r="E705" s="26"/>
      <c r="F705" s="26"/>
      <c r="G705" s="35"/>
      <c r="H705" s="8"/>
      <c r="I705" s="8"/>
      <c r="J705" s="8"/>
      <c r="K705" s="8"/>
      <c r="L705" s="8"/>
      <c r="M705" s="8"/>
      <c r="N705" s="2"/>
      <c r="O705" s="2"/>
      <c r="P705" s="2"/>
      <c r="Q705" s="2"/>
      <c r="R705" s="2"/>
      <c r="S705" s="2"/>
    </row>
    <row r="706" spans="1:19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2"/>
      <c r="O706" s="2"/>
      <c r="P706" s="2"/>
      <c r="Q706" s="2"/>
      <c r="R706" s="2"/>
      <c r="S706" s="2"/>
    </row>
    <row r="707" spans="1:19" ht="15">
      <c r="A707" s="23"/>
      <c r="B707" s="50"/>
      <c r="C707" s="23"/>
      <c r="D707" s="23"/>
      <c r="E707" s="26"/>
      <c r="F707" s="26"/>
      <c r="G707" s="35"/>
      <c r="H707" s="23"/>
      <c r="I707" s="8"/>
      <c r="J707" s="23"/>
      <c r="K707" s="8"/>
      <c r="L707" s="23"/>
      <c r="M707" s="30"/>
      <c r="N707" s="2"/>
      <c r="O707" s="2"/>
      <c r="P707" s="2"/>
      <c r="Q707" s="2"/>
      <c r="R707" s="2"/>
      <c r="S707" s="2"/>
    </row>
    <row r="708" spans="1:19" ht="15">
      <c r="A708" s="23"/>
      <c r="B708" s="23"/>
      <c r="C708" s="23"/>
      <c r="D708" s="23"/>
      <c r="E708" s="26"/>
      <c r="F708" s="26"/>
      <c r="G708" s="35"/>
      <c r="H708" s="8"/>
      <c r="I708" s="8"/>
      <c r="J708" s="8"/>
      <c r="K708" s="8"/>
      <c r="L708" s="8"/>
      <c r="M708" s="8"/>
      <c r="N708" s="2"/>
      <c r="O708" s="2"/>
      <c r="P708" s="2"/>
      <c r="Q708" s="2"/>
      <c r="R708" s="2"/>
      <c r="S708" s="2"/>
    </row>
    <row r="709" spans="1:19" ht="15">
      <c r="A709" s="23"/>
      <c r="B709" s="50"/>
      <c r="C709" s="23"/>
      <c r="D709" s="23"/>
      <c r="E709" s="26"/>
      <c r="F709" s="26"/>
      <c r="G709" s="35"/>
      <c r="H709" s="23"/>
      <c r="I709" s="8"/>
      <c r="J709" s="23"/>
      <c r="K709" s="8"/>
      <c r="L709" s="23"/>
      <c r="M709" s="30"/>
      <c r="N709" s="2"/>
      <c r="O709" s="2"/>
      <c r="P709" s="2"/>
      <c r="Q709" s="2"/>
      <c r="R709" s="2"/>
      <c r="S709" s="2"/>
    </row>
    <row r="710" spans="1:19" ht="15">
      <c r="A710" s="23"/>
      <c r="B710" s="23"/>
      <c r="C710" s="23"/>
      <c r="D710" s="23"/>
      <c r="E710" s="26"/>
      <c r="F710" s="26"/>
      <c r="G710" s="35"/>
      <c r="H710" s="8"/>
      <c r="I710" s="8"/>
      <c r="J710" s="8"/>
      <c r="K710" s="8"/>
      <c r="L710" s="8"/>
      <c r="M710" s="8"/>
      <c r="N710" s="2"/>
      <c r="O710" s="2"/>
      <c r="P710" s="2"/>
      <c r="Q710" s="2"/>
      <c r="R710" s="2"/>
      <c r="S710" s="2"/>
    </row>
    <row r="711" spans="1:19" ht="15">
      <c r="A711" s="23"/>
      <c r="B711" s="50"/>
      <c r="C711" s="23"/>
      <c r="D711" s="23"/>
      <c r="E711" s="26"/>
      <c r="F711" s="26"/>
      <c r="G711" s="35"/>
      <c r="H711" s="23"/>
      <c r="I711" s="8"/>
      <c r="J711" s="23"/>
      <c r="K711" s="8"/>
      <c r="L711" s="23"/>
      <c r="M711" s="30"/>
      <c r="N711" s="2"/>
      <c r="O711" s="2"/>
      <c r="P711" s="2"/>
      <c r="Q711" s="2"/>
      <c r="R711" s="2"/>
      <c r="S711" s="2"/>
    </row>
    <row r="712" spans="1:19" ht="15">
      <c r="A712" s="23"/>
      <c r="B712" s="23"/>
      <c r="C712" s="23"/>
      <c r="D712" s="23"/>
      <c r="E712" s="26"/>
      <c r="F712" s="26"/>
      <c r="G712" s="35"/>
      <c r="H712" s="8"/>
      <c r="I712" s="8"/>
      <c r="J712" s="8"/>
      <c r="K712" s="8"/>
      <c r="L712" s="8"/>
      <c r="M712" s="8"/>
      <c r="N712" s="23"/>
      <c r="O712" s="23"/>
      <c r="P712" s="23"/>
      <c r="Q712" s="23"/>
      <c r="R712" s="23"/>
      <c r="S712" s="23"/>
    </row>
    <row r="713" spans="1:19" ht="15">
      <c r="A713" s="23"/>
      <c r="B713" s="50"/>
      <c r="C713" s="23"/>
      <c r="D713" s="23"/>
      <c r="E713" s="26"/>
      <c r="F713" s="26"/>
      <c r="G713" s="35"/>
      <c r="H713" s="23"/>
      <c r="I713" s="8"/>
      <c r="J713" s="23"/>
      <c r="K713" s="8"/>
      <c r="L713" s="23"/>
      <c r="M713" s="30"/>
      <c r="N713" s="23"/>
      <c r="O713" s="23"/>
      <c r="P713" s="23"/>
      <c r="Q713" s="23"/>
      <c r="R713" s="23"/>
      <c r="S713" s="23"/>
    </row>
    <row r="714" spans="1:19" ht="15">
      <c r="A714" s="23"/>
      <c r="B714" s="23"/>
      <c r="C714" s="23"/>
      <c r="D714" s="23"/>
      <c r="E714" s="26"/>
      <c r="F714" s="26"/>
      <c r="G714" s="35"/>
      <c r="H714" s="8"/>
      <c r="I714" s="8"/>
      <c r="J714" s="8"/>
      <c r="K714" s="8"/>
      <c r="L714" s="8"/>
      <c r="M714" s="8"/>
      <c r="N714" s="23"/>
      <c r="O714" s="23"/>
      <c r="P714" s="23"/>
      <c r="Q714" s="23"/>
      <c r="R714" s="23"/>
      <c r="S714" s="23"/>
    </row>
    <row r="715" spans="1:19" ht="15">
      <c r="A715" s="23"/>
      <c r="B715" s="50"/>
      <c r="C715" s="23"/>
      <c r="D715" s="23"/>
      <c r="E715" s="26"/>
      <c r="F715" s="26"/>
      <c r="G715" s="35"/>
      <c r="H715" s="23"/>
      <c r="I715" s="8"/>
      <c r="J715" s="23"/>
      <c r="K715" s="8"/>
      <c r="L715" s="23"/>
      <c r="M715" s="30"/>
      <c r="N715" s="23"/>
      <c r="O715" s="23"/>
      <c r="P715" s="23"/>
      <c r="Q715" s="23"/>
      <c r="R715" s="23"/>
      <c r="S715" s="23"/>
    </row>
    <row r="716" spans="1:19" ht="15">
      <c r="A716" s="23"/>
      <c r="B716" s="23"/>
      <c r="C716" s="23"/>
      <c r="D716" s="23"/>
      <c r="E716" s="26"/>
      <c r="F716" s="26"/>
      <c r="G716" s="35"/>
      <c r="H716" s="8"/>
      <c r="I716" s="8"/>
      <c r="J716" s="8"/>
      <c r="K716" s="8"/>
      <c r="L716" s="8"/>
      <c r="M716" s="8"/>
      <c r="N716" s="23"/>
      <c r="O716" s="23"/>
      <c r="P716" s="23"/>
      <c r="Q716" s="23"/>
      <c r="R716" s="23"/>
      <c r="S716" s="23"/>
    </row>
    <row r="717" spans="1:19" ht="15">
      <c r="A717" s="23"/>
      <c r="B717" s="46"/>
      <c r="C717" s="23"/>
      <c r="D717" s="23"/>
      <c r="E717" s="26"/>
      <c r="F717" s="26"/>
      <c r="G717" s="35"/>
      <c r="H717" s="23"/>
      <c r="I717" s="8"/>
      <c r="J717" s="23"/>
      <c r="K717" s="8"/>
      <c r="L717" s="23"/>
      <c r="M717" s="30"/>
      <c r="N717" s="2"/>
      <c r="O717" s="2"/>
      <c r="P717" s="2"/>
      <c r="Q717" s="2"/>
      <c r="R717" s="2"/>
      <c r="S717" s="2"/>
    </row>
    <row r="718" spans="1:19" ht="15">
      <c r="A718" s="23"/>
      <c r="B718" s="23"/>
      <c r="C718" s="23"/>
      <c r="D718" s="23"/>
      <c r="E718" s="26"/>
      <c r="F718" s="26"/>
      <c r="G718" s="35"/>
      <c r="H718" s="8"/>
      <c r="I718" s="8"/>
      <c r="J718" s="8"/>
      <c r="K718" s="8"/>
      <c r="L718" s="8"/>
      <c r="M718" s="8"/>
      <c r="N718" s="23"/>
      <c r="O718" s="23"/>
      <c r="P718" s="23"/>
      <c r="Q718" s="23"/>
      <c r="R718" s="23"/>
      <c r="S718" s="23"/>
    </row>
    <row r="719" spans="1:19" ht="15">
      <c r="A719" s="23"/>
      <c r="B719" s="50"/>
      <c r="C719" s="23"/>
      <c r="D719" s="23"/>
      <c r="E719" s="26"/>
      <c r="F719" s="26"/>
      <c r="G719" s="35"/>
      <c r="H719" s="30"/>
      <c r="I719" s="35"/>
      <c r="J719" s="23"/>
      <c r="K719" s="8"/>
      <c r="L719" s="8"/>
      <c r="M719" s="42"/>
      <c r="N719" s="23"/>
      <c r="O719" s="23"/>
      <c r="P719" s="23"/>
      <c r="Q719" s="23"/>
      <c r="R719" s="23"/>
      <c r="S719" s="23"/>
    </row>
    <row r="720" spans="1:19" ht="15">
      <c r="A720" s="23"/>
      <c r="B720" s="23"/>
      <c r="C720" s="23"/>
      <c r="D720" s="23"/>
      <c r="E720" s="26"/>
      <c r="F720" s="26"/>
      <c r="G720" s="35"/>
      <c r="H720" s="8"/>
      <c r="I720" s="8"/>
      <c r="J720" s="8"/>
      <c r="K720" s="8"/>
      <c r="L720" s="8"/>
      <c r="M720" s="8"/>
      <c r="N720" s="23"/>
      <c r="O720" s="23"/>
      <c r="P720" s="23"/>
      <c r="Q720" s="23"/>
      <c r="R720" s="23"/>
      <c r="S720" s="23"/>
    </row>
    <row r="721" spans="1:19" ht="15">
      <c r="A721" s="23"/>
      <c r="B721" s="50"/>
      <c r="C721" s="44"/>
      <c r="D721" s="23"/>
      <c r="E721" s="26"/>
      <c r="F721" s="26"/>
      <c r="G721" s="35"/>
      <c r="H721" s="23"/>
      <c r="I721" s="8"/>
      <c r="J721" s="23"/>
      <c r="K721" s="8"/>
      <c r="L721" s="23"/>
      <c r="M721" s="30"/>
      <c r="N721" s="23"/>
      <c r="O721" s="23"/>
      <c r="P721" s="23"/>
      <c r="Q721" s="23"/>
      <c r="R721" s="23"/>
      <c r="S721" s="23"/>
    </row>
    <row r="722" spans="1:19" ht="15">
      <c r="A722" s="23"/>
      <c r="B722" s="23"/>
      <c r="C722" s="23"/>
      <c r="D722" s="23"/>
      <c r="E722" s="26"/>
      <c r="F722" s="26"/>
      <c r="G722" s="35"/>
      <c r="H722" s="8"/>
      <c r="I722" s="8"/>
      <c r="J722" s="8"/>
      <c r="K722" s="8"/>
      <c r="L722" s="8"/>
      <c r="M722" s="8"/>
      <c r="N722" s="23"/>
      <c r="O722" s="23"/>
      <c r="P722" s="23"/>
      <c r="Q722" s="23"/>
      <c r="R722" s="23"/>
      <c r="S722" s="23"/>
    </row>
    <row r="723" spans="1:19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23"/>
      <c r="O723" s="23"/>
      <c r="P723" s="23"/>
      <c r="Q723" s="23"/>
      <c r="R723" s="23"/>
      <c r="S723" s="23"/>
    </row>
    <row r="724" spans="1:19" ht="15">
      <c r="A724" s="23"/>
      <c r="B724" s="50"/>
      <c r="C724" s="44"/>
      <c r="D724" s="23"/>
      <c r="E724" s="26"/>
      <c r="F724" s="26"/>
      <c r="G724" s="35"/>
      <c r="H724" s="23"/>
      <c r="I724" s="8"/>
      <c r="J724" s="23"/>
      <c r="K724" s="8"/>
      <c r="L724" s="23"/>
      <c r="M724" s="30"/>
      <c r="N724" s="23"/>
      <c r="O724" s="23"/>
      <c r="P724" s="23"/>
      <c r="Q724" s="23"/>
      <c r="R724" s="23"/>
      <c r="S724" s="23"/>
    </row>
    <row r="725" spans="1:19" ht="15">
      <c r="A725" s="23"/>
      <c r="B725" s="23"/>
      <c r="C725" s="23"/>
      <c r="D725" s="23"/>
      <c r="E725" s="26"/>
      <c r="F725" s="26"/>
      <c r="G725" s="35"/>
      <c r="H725" s="8"/>
      <c r="I725" s="8"/>
      <c r="J725" s="8"/>
      <c r="K725" s="8"/>
      <c r="L725" s="8"/>
      <c r="M725" s="8"/>
      <c r="N725" s="23"/>
      <c r="O725" s="23"/>
      <c r="P725" s="23"/>
      <c r="Q725" s="23"/>
      <c r="R725" s="23"/>
      <c r="S725" s="23"/>
    </row>
    <row r="726" spans="1:19" ht="15">
      <c r="A726" s="23"/>
      <c r="B726" s="50"/>
      <c r="C726" s="44"/>
      <c r="D726" s="23"/>
      <c r="E726" s="26"/>
      <c r="F726" s="26"/>
      <c r="G726" s="35"/>
      <c r="H726" s="23"/>
      <c r="I726" s="8"/>
      <c r="J726" s="23"/>
      <c r="K726" s="8"/>
      <c r="L726" s="23"/>
      <c r="M726" s="30"/>
      <c r="N726" s="23"/>
      <c r="O726" s="23"/>
      <c r="P726" s="23"/>
      <c r="Q726" s="23"/>
      <c r="R726" s="23"/>
      <c r="S726" s="23"/>
    </row>
    <row r="727" spans="1:19" ht="15">
      <c r="A727" s="23"/>
      <c r="B727" s="23"/>
      <c r="C727" s="23"/>
      <c r="D727" s="23"/>
      <c r="E727" s="26"/>
      <c r="F727" s="26"/>
      <c r="G727" s="35"/>
      <c r="H727" s="8"/>
      <c r="I727" s="8"/>
      <c r="J727" s="8"/>
      <c r="K727" s="8"/>
      <c r="L727" s="8"/>
      <c r="M727" s="8"/>
      <c r="N727" s="23"/>
      <c r="O727" s="23"/>
      <c r="P727" s="23"/>
      <c r="Q727" s="23"/>
      <c r="R727" s="23"/>
      <c r="S727" s="23"/>
    </row>
    <row r="728" spans="1:19" ht="15">
      <c r="A728" s="23"/>
      <c r="B728" s="23"/>
      <c r="C728" s="44"/>
      <c r="D728" s="23"/>
      <c r="E728" s="26"/>
      <c r="F728" s="26"/>
      <c r="G728" s="35"/>
      <c r="H728" s="23"/>
      <c r="I728" s="8"/>
      <c r="J728" s="23"/>
      <c r="K728" s="8"/>
      <c r="L728" s="23"/>
      <c r="M728" s="30"/>
      <c r="N728" s="23"/>
      <c r="O728" s="23"/>
      <c r="P728" s="23"/>
      <c r="Q728" s="23"/>
      <c r="R728" s="23"/>
      <c r="S728" s="23"/>
    </row>
    <row r="729" spans="1:19" ht="15">
      <c r="A729" s="23"/>
      <c r="B729" s="23"/>
      <c r="C729" s="23"/>
      <c r="D729" s="23"/>
      <c r="E729" s="26"/>
      <c r="F729" s="26"/>
      <c r="G729" s="35"/>
      <c r="H729" s="8"/>
      <c r="I729" s="8"/>
      <c r="J729" s="8"/>
      <c r="K729" s="8"/>
      <c r="L729" s="8"/>
      <c r="M729" s="8"/>
      <c r="N729" s="23"/>
      <c r="O729" s="23"/>
      <c r="P729" s="23"/>
      <c r="Q729" s="23"/>
      <c r="R729" s="23"/>
      <c r="S729" s="23"/>
    </row>
    <row r="730" spans="1:19" ht="15">
      <c r="A730" s="23"/>
      <c r="B730" s="50"/>
      <c r="C730" s="44"/>
      <c r="D730" s="23"/>
      <c r="E730" s="26"/>
      <c r="F730" s="26"/>
      <c r="G730" s="35"/>
      <c r="H730" s="23"/>
      <c r="I730" s="8"/>
      <c r="J730" s="23"/>
      <c r="K730" s="8"/>
      <c r="L730" s="23"/>
      <c r="M730" s="30"/>
      <c r="N730" s="23"/>
      <c r="O730" s="23"/>
      <c r="P730" s="23"/>
      <c r="Q730" s="23"/>
      <c r="R730" s="23"/>
      <c r="S730" s="23"/>
    </row>
    <row r="731" spans="1:19" ht="15">
      <c r="A731" s="23"/>
      <c r="B731" s="23"/>
      <c r="C731" s="23"/>
      <c r="D731" s="23"/>
      <c r="E731" s="26"/>
      <c r="F731" s="26"/>
      <c r="G731" s="35"/>
      <c r="H731" s="8"/>
      <c r="I731" s="8"/>
      <c r="J731" s="8"/>
      <c r="K731" s="8"/>
      <c r="L731" s="8"/>
      <c r="M731" s="8"/>
      <c r="N731" s="23"/>
      <c r="O731" s="23"/>
      <c r="P731" s="23"/>
      <c r="Q731" s="23"/>
      <c r="R731" s="23"/>
      <c r="S731" s="23"/>
    </row>
    <row r="732" spans="1:19" ht="15">
      <c r="A732" s="23"/>
      <c r="B732" s="23"/>
      <c r="C732" s="44"/>
      <c r="D732" s="23"/>
      <c r="E732" s="26"/>
      <c r="F732" s="26"/>
      <c r="G732" s="35"/>
      <c r="H732" s="23"/>
      <c r="I732" s="8"/>
      <c r="J732" s="23"/>
      <c r="K732" s="8"/>
      <c r="L732" s="23"/>
      <c r="M732" s="30"/>
      <c r="N732" s="23"/>
      <c r="O732" s="23"/>
      <c r="P732" s="23"/>
      <c r="Q732" s="23"/>
      <c r="R732" s="23"/>
      <c r="S732" s="23"/>
    </row>
    <row r="733" spans="1:19" ht="15">
      <c r="A733" s="23"/>
      <c r="B733" s="23"/>
      <c r="C733" s="23"/>
      <c r="D733" s="23"/>
      <c r="E733" s="26"/>
      <c r="F733" s="26"/>
      <c r="G733" s="35"/>
      <c r="H733" s="8"/>
      <c r="I733" s="8"/>
      <c r="J733" s="8"/>
      <c r="K733" s="8"/>
      <c r="L733" s="8"/>
      <c r="M733" s="8"/>
      <c r="N733" s="23"/>
      <c r="O733" s="23"/>
      <c r="P733" s="23"/>
      <c r="Q733" s="23"/>
      <c r="R733" s="23"/>
      <c r="S733" s="23"/>
    </row>
    <row r="734" spans="1:19" ht="15">
      <c r="A734" s="23"/>
      <c r="B734" s="23"/>
      <c r="C734" s="44"/>
      <c r="D734" s="23"/>
      <c r="E734" s="26"/>
      <c r="F734" s="26"/>
      <c r="G734" s="35"/>
      <c r="H734" s="23"/>
      <c r="I734" s="8"/>
      <c r="J734" s="23"/>
      <c r="K734" s="8"/>
      <c r="L734" s="23"/>
      <c r="M734" s="30"/>
      <c r="N734" s="23"/>
      <c r="O734" s="23"/>
      <c r="P734" s="23"/>
      <c r="Q734" s="23"/>
      <c r="R734" s="23"/>
      <c r="S734" s="23"/>
    </row>
    <row r="735" spans="1:19" ht="15">
      <c r="A735" s="23"/>
      <c r="B735" s="23"/>
      <c r="C735" s="23"/>
      <c r="D735" s="23"/>
      <c r="E735" s="26"/>
      <c r="F735" s="26"/>
      <c r="G735" s="35"/>
      <c r="H735" s="8"/>
      <c r="I735" s="8"/>
      <c r="J735" s="8"/>
      <c r="K735" s="8"/>
      <c r="L735" s="8"/>
      <c r="M735" s="8"/>
      <c r="N735" s="2"/>
      <c r="O735" s="2"/>
      <c r="P735" s="2"/>
      <c r="Q735" s="2"/>
      <c r="R735" s="2"/>
      <c r="S735" s="2"/>
    </row>
    <row r="736" spans="1:19" ht="15">
      <c r="A736" s="23"/>
      <c r="B736" s="23"/>
      <c r="C736" s="44"/>
      <c r="D736" s="23"/>
      <c r="E736" s="26"/>
      <c r="F736" s="26"/>
      <c r="G736" s="35"/>
      <c r="H736" s="23"/>
      <c r="I736" s="8"/>
      <c r="J736" s="23"/>
      <c r="K736" s="8"/>
      <c r="L736" s="23"/>
      <c r="M736" s="30"/>
      <c r="N736" s="2"/>
      <c r="O736" s="2"/>
      <c r="P736" s="2"/>
      <c r="Q736" s="2"/>
      <c r="R736" s="2"/>
      <c r="S736" s="2"/>
    </row>
    <row r="737" spans="1:19" ht="15">
      <c r="A737" s="23"/>
      <c r="B737" s="23"/>
      <c r="C737" s="23"/>
      <c r="D737" s="23"/>
      <c r="E737" s="26"/>
      <c r="F737" s="26"/>
      <c r="G737" s="35"/>
      <c r="H737" s="8"/>
      <c r="I737" s="8"/>
      <c r="J737" s="8"/>
      <c r="K737" s="8"/>
      <c r="L737" s="8"/>
      <c r="M737" s="8"/>
      <c r="N737" s="2"/>
      <c r="O737" s="2"/>
      <c r="P737" s="2"/>
      <c r="Q737" s="2"/>
      <c r="R737" s="2"/>
      <c r="S737" s="2"/>
    </row>
    <row r="738" spans="1:19" ht="15">
      <c r="A738" s="23"/>
      <c r="B738" s="23"/>
      <c r="C738" s="44"/>
      <c r="D738" s="23"/>
      <c r="E738" s="26"/>
      <c r="F738" s="26"/>
      <c r="G738" s="35"/>
      <c r="H738" s="23"/>
      <c r="I738" s="8"/>
      <c r="J738" s="23"/>
      <c r="K738" s="8"/>
      <c r="L738" s="23"/>
      <c r="M738" s="30"/>
      <c r="N738" s="2"/>
      <c r="O738" s="2"/>
      <c r="P738" s="2"/>
      <c r="Q738" s="2"/>
      <c r="R738" s="2"/>
      <c r="S738" s="2"/>
    </row>
    <row r="739" spans="1:19" ht="15">
      <c r="A739" s="23"/>
      <c r="B739" s="23"/>
      <c r="C739" s="23"/>
      <c r="D739" s="23"/>
      <c r="E739" s="26"/>
      <c r="F739" s="26"/>
      <c r="G739" s="35"/>
      <c r="H739" s="8"/>
      <c r="I739" s="8"/>
      <c r="J739" s="8"/>
      <c r="K739" s="8"/>
      <c r="L739" s="8"/>
      <c r="M739" s="8"/>
      <c r="N739" s="2"/>
      <c r="O739" s="2"/>
      <c r="P739" s="2"/>
      <c r="Q739" s="2"/>
      <c r="R739" s="2"/>
      <c r="S739" s="2"/>
    </row>
    <row r="740" spans="1:19" ht="15">
      <c r="A740" s="23"/>
      <c r="B740" s="23"/>
      <c r="C740" s="44"/>
      <c r="D740" s="23"/>
      <c r="E740" s="23"/>
      <c r="F740" s="23"/>
      <c r="G740" s="35"/>
      <c r="H740" s="23"/>
      <c r="I740" s="8"/>
      <c r="J740" s="8"/>
      <c r="K740" s="8"/>
      <c r="L740" s="8"/>
      <c r="M740" s="8"/>
      <c r="N740" s="2"/>
      <c r="O740" s="2"/>
      <c r="P740" s="2"/>
      <c r="Q740" s="2"/>
      <c r="R740" s="2"/>
      <c r="S740" s="2"/>
    </row>
    <row r="741" spans="1:19" ht="15">
      <c r="A741" s="23"/>
      <c r="B741" s="23"/>
      <c r="C741" s="23"/>
      <c r="D741" s="23"/>
      <c r="E741" s="26"/>
      <c r="F741" s="26"/>
      <c r="G741" s="35"/>
      <c r="H741" s="23"/>
      <c r="I741" s="8"/>
      <c r="J741" s="8"/>
      <c r="K741" s="8"/>
      <c r="L741" s="8"/>
      <c r="M741" s="30"/>
      <c r="N741" s="2"/>
      <c r="O741" s="2"/>
      <c r="P741" s="2"/>
      <c r="Q741" s="2"/>
      <c r="R741" s="2"/>
      <c r="S741" s="2"/>
    </row>
    <row r="742" spans="1:19" ht="15">
      <c r="A742" s="23"/>
      <c r="B742" s="23"/>
      <c r="C742" s="23"/>
      <c r="D742" s="23"/>
      <c r="E742" s="26"/>
      <c r="F742" s="26"/>
      <c r="G742" s="35"/>
      <c r="H742" s="30"/>
      <c r="I742" s="35"/>
      <c r="J742" s="23"/>
      <c r="K742" s="35"/>
      <c r="L742" s="23"/>
      <c r="M742" s="35"/>
      <c r="N742" s="2"/>
      <c r="O742" s="2"/>
      <c r="P742" s="2"/>
      <c r="Q742" s="2"/>
      <c r="R742" s="2"/>
      <c r="S742" s="2"/>
    </row>
    <row r="743" spans="1:19" ht="15">
      <c r="A743" s="23"/>
      <c r="B743" s="23"/>
      <c r="C743" s="23"/>
      <c r="D743" s="23"/>
      <c r="E743" s="35"/>
      <c r="F743" s="26"/>
      <c r="G743" s="35"/>
      <c r="H743" s="30"/>
      <c r="I743" s="40"/>
      <c r="J743" s="23"/>
      <c r="K743" s="8"/>
      <c r="L743" s="8"/>
      <c r="M743" s="30"/>
      <c r="N743" s="2"/>
      <c r="O743" s="2"/>
      <c r="P743" s="2"/>
      <c r="Q743" s="2"/>
      <c r="R743" s="2"/>
      <c r="S743" s="2"/>
    </row>
    <row r="744" spans="1:19" ht="15">
      <c r="A744" s="23"/>
      <c r="B744" s="23"/>
      <c r="C744" s="23"/>
      <c r="D744" s="23"/>
      <c r="E744" s="26"/>
      <c r="F744" s="26"/>
      <c r="G744" s="35"/>
      <c r="H744" s="2"/>
      <c r="I744" s="40"/>
      <c r="J744" s="23"/>
      <c r="K744" s="8"/>
      <c r="L744" s="8"/>
      <c r="M744" s="30"/>
      <c r="N744" s="2"/>
      <c r="O744" s="2"/>
      <c r="P744" s="2"/>
      <c r="Q744" s="2"/>
      <c r="R744" s="2"/>
      <c r="S744" s="2"/>
    </row>
    <row r="745" spans="1:19" ht="15">
      <c r="A745" s="23"/>
      <c r="B745" s="23"/>
      <c r="C745" s="23"/>
      <c r="D745" s="23"/>
      <c r="E745" s="26"/>
      <c r="F745" s="26"/>
      <c r="G745" s="35"/>
      <c r="H745" s="30"/>
      <c r="I745" s="40"/>
      <c r="J745" s="23"/>
      <c r="K745" s="8"/>
      <c r="L745" s="8"/>
      <c r="M745" s="30"/>
      <c r="N745" s="2"/>
      <c r="O745" s="2"/>
      <c r="P745" s="2"/>
      <c r="Q745" s="2"/>
      <c r="R745" s="2"/>
      <c r="S745" s="2"/>
    </row>
    <row r="746" spans="1:19" ht="15">
      <c r="A746" s="23"/>
      <c r="B746" s="23"/>
      <c r="C746" s="23"/>
      <c r="D746" s="23"/>
      <c r="E746" s="26"/>
      <c r="F746" s="26"/>
      <c r="G746" s="35"/>
      <c r="H746" s="8"/>
      <c r="I746" s="8"/>
      <c r="J746" s="8"/>
      <c r="K746" s="8"/>
      <c r="L746" s="8"/>
      <c r="M746" s="8"/>
      <c r="N746" s="2"/>
      <c r="O746" s="2"/>
      <c r="P746" s="2"/>
      <c r="Q746" s="2"/>
      <c r="R746" s="2"/>
      <c r="S746" s="2"/>
    </row>
    <row r="747" spans="1:19" ht="15">
      <c r="A747" s="23"/>
      <c r="B747" s="23"/>
      <c r="C747" s="44"/>
      <c r="D747" s="23"/>
      <c r="E747" s="23"/>
      <c r="F747" s="23"/>
      <c r="G747" s="35"/>
      <c r="H747" s="23"/>
      <c r="I747" s="8"/>
      <c r="J747" s="8"/>
      <c r="K747" s="8"/>
      <c r="L747" s="8"/>
      <c r="M747" s="8"/>
      <c r="N747" s="2"/>
      <c r="O747" s="2"/>
      <c r="P747" s="2"/>
      <c r="Q747" s="2"/>
      <c r="R747" s="2"/>
      <c r="S747" s="2"/>
    </row>
    <row r="748" spans="1:19" ht="15">
      <c r="A748" s="23"/>
      <c r="B748" s="23"/>
      <c r="C748" s="23"/>
      <c r="D748" s="23"/>
      <c r="E748" s="26"/>
      <c r="F748" s="26"/>
      <c r="G748" s="35"/>
      <c r="H748" s="23"/>
      <c r="I748" s="8"/>
      <c r="J748" s="8"/>
      <c r="K748" s="8"/>
      <c r="L748" s="8"/>
      <c r="M748" s="30"/>
      <c r="N748" s="2"/>
      <c r="O748" s="2"/>
      <c r="P748" s="2"/>
      <c r="Q748" s="2"/>
      <c r="R748" s="2"/>
      <c r="S748" s="2"/>
    </row>
    <row r="749" spans="1:19" ht="15">
      <c r="A749" s="23"/>
      <c r="B749" s="23"/>
      <c r="C749" s="23"/>
      <c r="D749" s="23"/>
      <c r="E749" s="38"/>
      <c r="F749" s="26"/>
      <c r="G749" s="35"/>
      <c r="H749" s="30"/>
      <c r="I749" s="35"/>
      <c r="J749" s="23"/>
      <c r="K749" s="35"/>
      <c r="L749" s="23"/>
      <c r="M749" s="35"/>
      <c r="N749" s="2"/>
      <c r="O749" s="2"/>
      <c r="P749" s="2"/>
      <c r="Q749" s="2"/>
      <c r="R749" s="2"/>
      <c r="S749" s="2"/>
    </row>
    <row r="750" spans="1:19" ht="15">
      <c r="A750" s="23"/>
      <c r="B750" s="51"/>
      <c r="C750" s="23"/>
      <c r="D750" s="23"/>
      <c r="E750" s="35"/>
      <c r="F750" s="26"/>
      <c r="G750" s="35"/>
      <c r="H750" s="30"/>
      <c r="I750" s="40"/>
      <c r="J750" s="23"/>
      <c r="K750" s="8"/>
      <c r="L750" s="8"/>
      <c r="M750" s="30"/>
      <c r="N750" s="2"/>
      <c r="O750" s="2"/>
      <c r="P750" s="2"/>
      <c r="Q750" s="2"/>
      <c r="R750" s="2"/>
      <c r="S750" s="2"/>
    </row>
    <row r="751" spans="1:19" ht="15">
      <c r="A751" s="23"/>
      <c r="B751" s="23"/>
      <c r="C751" s="23"/>
      <c r="D751" s="23"/>
      <c r="E751" s="38"/>
      <c r="F751" s="26"/>
      <c r="G751" s="35"/>
      <c r="H751" s="30"/>
      <c r="I751" s="40"/>
      <c r="J751" s="23"/>
      <c r="K751" s="8"/>
      <c r="L751" s="8"/>
      <c r="M751" s="30"/>
      <c r="N751" s="2"/>
      <c r="O751" s="2"/>
      <c r="P751" s="2"/>
      <c r="Q751" s="2"/>
      <c r="R751" s="2"/>
      <c r="S751" s="2"/>
    </row>
    <row r="752" spans="1:19" ht="15">
      <c r="A752" s="23"/>
      <c r="B752" s="23"/>
      <c r="C752" s="23"/>
      <c r="D752" s="23"/>
      <c r="E752" s="26"/>
      <c r="F752" s="26"/>
      <c r="G752" s="35"/>
      <c r="H752" s="8"/>
      <c r="I752" s="8"/>
      <c r="J752" s="8"/>
      <c r="K752" s="8"/>
      <c r="L752" s="8"/>
      <c r="M752" s="8"/>
      <c r="N752" s="2"/>
      <c r="O752" s="2"/>
      <c r="P752" s="2"/>
      <c r="Q752" s="2"/>
      <c r="R752" s="2"/>
      <c r="S752" s="2"/>
    </row>
    <row r="753" spans="1:19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2"/>
      <c r="O753" s="2"/>
      <c r="P753" s="2"/>
      <c r="Q753" s="2"/>
      <c r="R753" s="2"/>
      <c r="S753" s="2"/>
    </row>
    <row r="754" spans="1:19" ht="15">
      <c r="A754" s="23"/>
      <c r="B754" s="23"/>
      <c r="C754" s="44"/>
      <c r="D754" s="23"/>
      <c r="E754" s="23"/>
      <c r="F754" s="23"/>
      <c r="G754" s="35"/>
      <c r="H754" s="23"/>
      <c r="I754" s="8"/>
      <c r="J754" s="8"/>
      <c r="K754" s="8"/>
      <c r="L754" s="8"/>
      <c r="M754" s="8"/>
      <c r="N754" s="2"/>
      <c r="O754" s="2"/>
      <c r="P754" s="2"/>
      <c r="Q754" s="2"/>
      <c r="R754" s="2"/>
      <c r="S754" s="2"/>
    </row>
    <row r="755" spans="1:19" ht="15">
      <c r="A755" s="23"/>
      <c r="B755" s="23"/>
      <c r="C755" s="23"/>
      <c r="D755" s="23"/>
      <c r="E755" s="26"/>
      <c r="F755" s="26"/>
      <c r="G755" s="35"/>
      <c r="H755" s="23"/>
      <c r="I755" s="8"/>
      <c r="J755" s="8"/>
      <c r="K755" s="8"/>
      <c r="L755" s="8"/>
      <c r="M755" s="30"/>
      <c r="N755" s="2"/>
      <c r="O755" s="2"/>
      <c r="P755" s="2"/>
      <c r="Q755" s="2"/>
      <c r="R755" s="2"/>
      <c r="S755" s="2"/>
    </row>
    <row r="756" spans="1:19" ht="15">
      <c r="A756" s="23"/>
      <c r="B756" s="23"/>
      <c r="C756" s="23"/>
      <c r="D756" s="23"/>
      <c r="E756" s="38"/>
      <c r="F756" s="26"/>
      <c r="G756" s="35"/>
      <c r="H756" s="30"/>
      <c r="I756" s="35"/>
      <c r="J756" s="23"/>
      <c r="K756" s="35"/>
      <c r="L756" s="23"/>
      <c r="M756" s="35"/>
      <c r="N756" s="2"/>
      <c r="O756" s="2"/>
      <c r="P756" s="2"/>
      <c r="Q756" s="2"/>
      <c r="R756" s="2"/>
      <c r="S756" s="2"/>
    </row>
    <row r="757" spans="1:19" ht="15">
      <c r="A757" s="23"/>
      <c r="B757" s="51"/>
      <c r="C757" s="23"/>
      <c r="D757" s="23"/>
      <c r="E757" s="35"/>
      <c r="F757" s="26"/>
      <c r="G757" s="35"/>
      <c r="H757" s="30"/>
      <c r="I757" s="40"/>
      <c r="J757" s="23"/>
      <c r="K757" s="8"/>
      <c r="L757" s="8"/>
      <c r="M757" s="30"/>
      <c r="N757" s="2"/>
      <c r="O757" s="2"/>
      <c r="P757" s="2"/>
      <c r="Q757" s="2"/>
      <c r="R757" s="2"/>
      <c r="S757" s="2"/>
    </row>
    <row r="758" spans="1:19" ht="15">
      <c r="A758" s="23"/>
      <c r="B758" s="23"/>
      <c r="C758" s="23"/>
      <c r="D758" s="23"/>
      <c r="E758" s="38"/>
      <c r="F758" s="26"/>
      <c r="G758" s="35"/>
      <c r="H758" s="30"/>
      <c r="I758" s="40"/>
      <c r="J758" s="23"/>
      <c r="K758" s="8"/>
      <c r="L758" s="8"/>
      <c r="M758" s="30"/>
      <c r="N758" s="2"/>
      <c r="O758" s="2"/>
      <c r="P758" s="2"/>
      <c r="Q758" s="2"/>
      <c r="R758" s="2"/>
      <c r="S758" s="2"/>
    </row>
    <row r="759" spans="1:19" ht="15">
      <c r="A759" s="23"/>
      <c r="B759" s="23"/>
      <c r="C759" s="23"/>
      <c r="D759" s="23"/>
      <c r="E759" s="26"/>
      <c r="F759" s="26"/>
      <c r="G759" s="35"/>
      <c r="H759" s="8"/>
      <c r="I759" s="8"/>
      <c r="J759" s="8"/>
      <c r="K759" s="8"/>
      <c r="L759" s="8"/>
      <c r="M759" s="8"/>
      <c r="N759" s="2"/>
      <c r="O759" s="2"/>
      <c r="P759" s="2"/>
      <c r="Q759" s="2"/>
      <c r="R759" s="2"/>
      <c r="S759" s="2"/>
    </row>
    <row r="760" spans="1:19" ht="15">
      <c r="A760" s="23"/>
      <c r="B760" s="23"/>
      <c r="C760" s="44"/>
      <c r="D760" s="23"/>
      <c r="E760" s="23"/>
      <c r="F760" s="23"/>
      <c r="G760" s="35"/>
      <c r="H760" s="23"/>
      <c r="I760" s="8"/>
      <c r="J760" s="8"/>
      <c r="K760" s="8"/>
      <c r="L760" s="8"/>
      <c r="M760" s="8"/>
      <c r="N760" s="2"/>
      <c r="O760" s="2"/>
      <c r="P760" s="2"/>
      <c r="Q760" s="2"/>
      <c r="R760" s="2"/>
      <c r="S760" s="2"/>
    </row>
    <row r="761" spans="1:19" ht="15">
      <c r="A761" s="23"/>
      <c r="B761" s="23"/>
      <c r="C761" s="23"/>
      <c r="D761" s="23"/>
      <c r="E761" s="26"/>
      <c r="F761" s="26"/>
      <c r="G761" s="35"/>
      <c r="H761" s="23"/>
      <c r="I761" s="8"/>
      <c r="J761" s="8"/>
      <c r="K761" s="8"/>
      <c r="L761" s="8"/>
      <c r="M761" s="30"/>
      <c r="N761" s="2"/>
      <c r="O761" s="2"/>
      <c r="P761" s="2"/>
      <c r="Q761" s="2"/>
      <c r="R761" s="2"/>
      <c r="S761" s="2"/>
    </row>
    <row r="762" spans="1:19" ht="15">
      <c r="A762" s="23"/>
      <c r="B762" s="23"/>
      <c r="C762" s="23"/>
      <c r="D762" s="23"/>
      <c r="E762" s="38"/>
      <c r="F762" s="26"/>
      <c r="G762" s="35"/>
      <c r="H762" s="30"/>
      <c r="I762" s="35"/>
      <c r="J762" s="23"/>
      <c r="K762" s="35"/>
      <c r="L762" s="23"/>
      <c r="M762" s="35"/>
      <c r="N762" s="2"/>
      <c r="O762" s="2"/>
      <c r="P762" s="2"/>
      <c r="Q762" s="2"/>
      <c r="R762" s="2"/>
      <c r="S762" s="2"/>
    </row>
    <row r="763" spans="1:19" ht="15">
      <c r="A763" s="23"/>
      <c r="B763" s="51"/>
      <c r="C763" s="23"/>
      <c r="D763" s="23"/>
      <c r="E763" s="35"/>
      <c r="F763" s="26"/>
      <c r="G763" s="35"/>
      <c r="H763" s="30"/>
      <c r="I763" s="40"/>
      <c r="J763" s="23"/>
      <c r="K763" s="8"/>
      <c r="L763" s="8"/>
      <c r="M763" s="30"/>
      <c r="N763" s="2"/>
      <c r="O763" s="2"/>
      <c r="P763" s="2"/>
      <c r="Q763" s="2"/>
      <c r="R763" s="2"/>
      <c r="S763" s="2"/>
    </row>
    <row r="764" spans="1:19" ht="15">
      <c r="A764" s="23"/>
      <c r="B764" s="23"/>
      <c r="C764" s="23"/>
      <c r="D764" s="23"/>
      <c r="E764" s="38"/>
      <c r="F764" s="26"/>
      <c r="G764" s="35"/>
      <c r="H764" s="30"/>
      <c r="I764" s="40"/>
      <c r="J764" s="23"/>
      <c r="K764" s="8"/>
      <c r="L764" s="8"/>
      <c r="M764" s="30"/>
      <c r="N764" s="23"/>
      <c r="O764" s="23"/>
      <c r="P764" s="23"/>
      <c r="Q764" s="23"/>
      <c r="R764" s="23"/>
      <c r="S764" s="23"/>
    </row>
    <row r="765" spans="1:19" ht="15">
      <c r="A765" s="23"/>
      <c r="B765" s="23"/>
      <c r="C765" s="23"/>
      <c r="D765" s="23"/>
      <c r="E765" s="26"/>
      <c r="F765" s="26"/>
      <c r="G765" s="35"/>
      <c r="H765" s="8"/>
      <c r="I765" s="8"/>
      <c r="J765" s="8"/>
      <c r="K765" s="8"/>
      <c r="L765" s="8"/>
      <c r="M765" s="8"/>
      <c r="N765" s="2"/>
      <c r="O765" s="2"/>
      <c r="P765" s="2"/>
      <c r="Q765" s="2"/>
      <c r="R765" s="2"/>
      <c r="S765" s="2"/>
    </row>
    <row r="766" spans="1:19" ht="15">
      <c r="A766" s="23"/>
      <c r="B766" s="23"/>
      <c r="C766" s="44"/>
      <c r="D766" s="23"/>
      <c r="E766" s="23"/>
      <c r="F766" s="23"/>
      <c r="G766" s="35"/>
      <c r="H766" s="23"/>
      <c r="I766" s="8"/>
      <c r="J766" s="8"/>
      <c r="K766" s="8"/>
      <c r="L766" s="8"/>
      <c r="M766" s="8"/>
      <c r="N766" s="2"/>
      <c r="O766" s="2"/>
      <c r="P766" s="2"/>
      <c r="Q766" s="2"/>
      <c r="R766" s="2"/>
      <c r="S766" s="2"/>
    </row>
    <row r="767" spans="1:19" ht="15">
      <c r="A767" s="23"/>
      <c r="B767" s="23"/>
      <c r="C767" s="23"/>
      <c r="D767" s="23"/>
      <c r="E767" s="26"/>
      <c r="F767" s="26"/>
      <c r="G767" s="35"/>
      <c r="H767" s="23"/>
      <c r="I767" s="8"/>
      <c r="J767" s="8"/>
      <c r="K767" s="8"/>
      <c r="L767" s="8"/>
      <c r="M767" s="30"/>
      <c r="N767" s="23"/>
      <c r="O767" s="23"/>
      <c r="P767" s="23"/>
      <c r="Q767" s="23"/>
      <c r="R767" s="23"/>
      <c r="S767" s="23"/>
    </row>
    <row r="768" spans="1:19" ht="15">
      <c r="A768" s="23"/>
      <c r="B768" s="23"/>
      <c r="C768" s="23"/>
      <c r="D768" s="23"/>
      <c r="E768" s="38"/>
      <c r="F768" s="26"/>
      <c r="G768" s="35"/>
      <c r="H768" s="30"/>
      <c r="I768" s="35"/>
      <c r="J768" s="23"/>
      <c r="K768" s="35"/>
      <c r="L768" s="23"/>
      <c r="M768" s="35"/>
      <c r="N768" s="23"/>
      <c r="O768" s="23"/>
      <c r="P768" s="23"/>
      <c r="Q768" s="23"/>
      <c r="R768" s="23"/>
      <c r="S768" s="23"/>
    </row>
    <row r="769" spans="1:19" ht="15">
      <c r="A769" s="23"/>
      <c r="B769" s="51"/>
      <c r="C769" s="23"/>
      <c r="D769" s="23"/>
      <c r="E769" s="35"/>
      <c r="F769" s="26"/>
      <c r="G769" s="35"/>
      <c r="H769" s="30"/>
      <c r="I769" s="40"/>
      <c r="J769" s="23"/>
      <c r="K769" s="8"/>
      <c r="L769" s="8"/>
      <c r="M769" s="30"/>
      <c r="N769" s="2"/>
      <c r="O769" s="2"/>
      <c r="P769" s="2"/>
      <c r="Q769" s="2"/>
      <c r="R769" s="2"/>
      <c r="S769" s="2"/>
    </row>
    <row r="770" spans="1:19" ht="15">
      <c r="A770" s="23"/>
      <c r="B770" s="23"/>
      <c r="C770" s="23"/>
      <c r="D770" s="23"/>
      <c r="E770" s="38"/>
      <c r="F770" s="26"/>
      <c r="G770" s="35"/>
      <c r="H770" s="30"/>
      <c r="I770" s="40"/>
      <c r="J770" s="23"/>
      <c r="K770" s="8"/>
      <c r="L770" s="8"/>
      <c r="M770" s="30"/>
      <c r="N770" s="2"/>
      <c r="O770" s="2"/>
      <c r="P770" s="2"/>
      <c r="Q770" s="2"/>
      <c r="R770" s="2"/>
      <c r="S770" s="2"/>
    </row>
    <row r="771" spans="1:19" ht="15">
      <c r="A771" s="23"/>
      <c r="B771" s="23"/>
      <c r="C771" s="23"/>
      <c r="D771" s="23"/>
      <c r="E771" s="26"/>
      <c r="F771" s="26"/>
      <c r="G771" s="35"/>
      <c r="H771" s="8"/>
      <c r="I771" s="8"/>
      <c r="J771" s="8"/>
      <c r="K771" s="8"/>
      <c r="L771" s="8"/>
      <c r="M771" s="8"/>
      <c r="N771" s="2"/>
      <c r="O771" s="2"/>
      <c r="P771" s="2"/>
      <c r="Q771" s="2"/>
      <c r="R771" s="2"/>
      <c r="S771" s="2"/>
    </row>
    <row r="772" spans="1:19" ht="15">
      <c r="A772" s="23"/>
      <c r="B772" s="23"/>
      <c r="C772" s="44"/>
      <c r="D772" s="23"/>
      <c r="E772" s="23"/>
      <c r="F772" s="23"/>
      <c r="G772" s="35"/>
      <c r="H772" s="23"/>
      <c r="I772" s="8"/>
      <c r="J772" s="8"/>
      <c r="K772" s="8"/>
      <c r="L772" s="8"/>
      <c r="M772" s="8"/>
      <c r="N772" s="2"/>
      <c r="O772" s="2"/>
      <c r="P772" s="2"/>
      <c r="Q772" s="2"/>
      <c r="R772" s="2"/>
      <c r="S772" s="2"/>
    </row>
    <row r="773" spans="1:19" ht="15">
      <c r="A773" s="23"/>
      <c r="B773" s="23"/>
      <c r="C773" s="23"/>
      <c r="D773" s="23"/>
      <c r="E773" s="26"/>
      <c r="F773" s="26"/>
      <c r="G773" s="35"/>
      <c r="H773" s="23"/>
      <c r="I773" s="8"/>
      <c r="J773" s="8"/>
      <c r="K773" s="8"/>
      <c r="L773" s="8"/>
      <c r="M773" s="30"/>
      <c r="N773" s="23"/>
      <c r="O773" s="23"/>
      <c r="P773" s="23"/>
      <c r="Q773" s="23"/>
      <c r="R773" s="23"/>
      <c r="S773" s="23"/>
    </row>
    <row r="774" spans="1:19" s="2" customFormat="1" ht="16.5" customHeight="1">
      <c r="A774" s="23"/>
      <c r="B774" s="23"/>
      <c r="C774" s="23"/>
      <c r="D774" s="23"/>
      <c r="E774" s="38"/>
      <c r="F774" s="26"/>
      <c r="G774" s="35"/>
      <c r="H774" s="30"/>
      <c r="I774" s="35"/>
      <c r="J774" s="23"/>
      <c r="K774" s="35"/>
      <c r="L774" s="23"/>
      <c r="M774" s="35"/>
      <c r="N774" s="23"/>
      <c r="O774" s="23"/>
      <c r="P774" s="23"/>
      <c r="Q774" s="23"/>
      <c r="R774" s="23"/>
      <c r="S774" s="23"/>
    </row>
    <row r="775" spans="1:19" s="2" customFormat="1" ht="16.5" customHeight="1">
      <c r="A775" s="23"/>
      <c r="B775" s="51"/>
      <c r="C775" s="23"/>
      <c r="D775" s="23"/>
      <c r="E775" s="35"/>
      <c r="F775" s="26"/>
      <c r="G775" s="35"/>
      <c r="H775" s="30"/>
      <c r="I775" s="40"/>
      <c r="J775" s="23"/>
      <c r="K775" s="8"/>
      <c r="L775" s="8"/>
      <c r="M775" s="30"/>
      <c r="N775" s="23"/>
      <c r="O775" s="23"/>
      <c r="P775" s="23"/>
      <c r="Q775" s="23"/>
      <c r="R775" s="23"/>
      <c r="S775" s="23"/>
    </row>
    <row r="776" spans="1:19" s="43" customFormat="1" ht="15">
      <c r="A776" s="23"/>
      <c r="B776" s="23"/>
      <c r="C776" s="23"/>
      <c r="D776" s="23"/>
      <c r="E776" s="38"/>
      <c r="F776" s="26"/>
      <c r="G776" s="35"/>
      <c r="H776" s="30"/>
      <c r="I776" s="40"/>
      <c r="J776" s="23"/>
      <c r="K776" s="8"/>
      <c r="L776" s="8"/>
      <c r="M776" s="30"/>
      <c r="N776" s="23"/>
      <c r="O776" s="23"/>
      <c r="P776" s="23"/>
      <c r="Q776" s="23"/>
      <c r="R776" s="23"/>
      <c r="S776" s="23"/>
    </row>
    <row r="777" spans="1:19" s="2" customFormat="1" ht="15">
      <c r="A777" s="23"/>
      <c r="B777" s="23"/>
      <c r="C777" s="23"/>
      <c r="D777" s="23"/>
      <c r="E777" s="26"/>
      <c r="F777" s="26"/>
      <c r="G777" s="35"/>
      <c r="H777" s="8"/>
      <c r="I777" s="8"/>
      <c r="J777" s="8"/>
      <c r="K777" s="8"/>
      <c r="L777" s="8"/>
      <c r="M777" s="8"/>
      <c r="N777" s="23"/>
      <c r="O777" s="23"/>
      <c r="P777" s="23"/>
      <c r="Q777" s="23"/>
      <c r="R777" s="23"/>
      <c r="S777" s="23"/>
    </row>
    <row r="778" spans="1:19" s="2" customFormat="1" ht="15">
      <c r="A778" s="23"/>
      <c r="B778" s="23"/>
      <c r="C778" s="44"/>
      <c r="D778" s="23"/>
      <c r="E778" s="23"/>
      <c r="F778" s="23"/>
      <c r="G778" s="35"/>
      <c r="H778" s="23"/>
      <c r="I778" s="8"/>
      <c r="J778" s="8"/>
      <c r="K778" s="8"/>
      <c r="L778" s="8"/>
      <c r="M778" s="8"/>
      <c r="N778" s="23"/>
      <c r="O778" s="23"/>
      <c r="P778" s="23"/>
      <c r="Q778" s="23"/>
      <c r="R778" s="23"/>
      <c r="S778" s="23"/>
    </row>
    <row r="779" spans="1:19" s="2" customFormat="1" ht="15">
      <c r="A779" s="23"/>
      <c r="B779" s="23"/>
      <c r="C779" s="23"/>
      <c r="D779" s="23"/>
      <c r="E779" s="26"/>
      <c r="F779" s="26"/>
      <c r="G779" s="35"/>
      <c r="H779" s="23"/>
      <c r="I779" s="8"/>
      <c r="J779" s="8"/>
      <c r="K779" s="8"/>
      <c r="L779" s="8"/>
      <c r="M779" s="30"/>
      <c r="N779" s="23"/>
      <c r="O779" s="23"/>
      <c r="P779" s="23"/>
      <c r="Q779" s="23"/>
      <c r="R779" s="23"/>
      <c r="S779" s="23"/>
    </row>
    <row r="780" spans="1:19" s="2" customFormat="1" ht="15">
      <c r="A780" s="23"/>
      <c r="B780" s="23"/>
      <c r="C780" s="23"/>
      <c r="D780" s="23"/>
      <c r="E780" s="38"/>
      <c r="F780" s="26"/>
      <c r="G780" s="35"/>
      <c r="H780" s="30"/>
      <c r="I780" s="35"/>
      <c r="J780" s="23"/>
      <c r="K780" s="35"/>
      <c r="L780" s="23"/>
      <c r="M780" s="35"/>
      <c r="N780" s="23"/>
      <c r="O780" s="23"/>
      <c r="P780" s="23"/>
      <c r="Q780" s="23"/>
      <c r="R780" s="23"/>
      <c r="S780" s="23"/>
    </row>
    <row r="781" spans="1:19" s="2" customFormat="1" ht="15">
      <c r="A781" s="23"/>
      <c r="B781" s="51"/>
      <c r="C781" s="23"/>
      <c r="D781" s="23"/>
      <c r="E781" s="35"/>
      <c r="F781" s="26"/>
      <c r="G781" s="35"/>
      <c r="H781" s="30"/>
      <c r="I781" s="40"/>
      <c r="J781" s="23"/>
      <c r="K781" s="8"/>
      <c r="L781" s="8"/>
      <c r="M781" s="30"/>
      <c r="N781" s="23"/>
      <c r="O781" s="23"/>
      <c r="P781" s="23"/>
      <c r="Q781" s="23"/>
      <c r="R781" s="23"/>
      <c r="S781" s="23"/>
    </row>
    <row r="782" spans="1:19" s="2" customFormat="1" ht="15">
      <c r="A782" s="23"/>
      <c r="B782" s="23"/>
      <c r="C782" s="23"/>
      <c r="D782" s="23"/>
      <c r="E782" s="38"/>
      <c r="F782" s="26"/>
      <c r="G782" s="35"/>
      <c r="H782" s="30"/>
      <c r="I782" s="40"/>
      <c r="J782" s="23"/>
      <c r="K782" s="8"/>
      <c r="L782" s="8"/>
      <c r="M782" s="30"/>
      <c r="N782" s="23"/>
      <c r="O782" s="23"/>
      <c r="P782" s="23"/>
      <c r="Q782" s="23"/>
      <c r="R782" s="23"/>
      <c r="S782" s="23"/>
    </row>
    <row r="783" spans="1:13" s="2" customFormat="1" ht="15">
      <c r="A783" s="23"/>
      <c r="B783" s="23"/>
      <c r="C783" s="23"/>
      <c r="D783" s="23"/>
      <c r="E783" s="26"/>
      <c r="F783" s="26"/>
      <c r="G783" s="35"/>
      <c r="H783" s="8"/>
      <c r="I783" s="8"/>
      <c r="J783" s="8"/>
      <c r="K783" s="8"/>
      <c r="L783" s="8"/>
      <c r="M783" s="8"/>
    </row>
    <row r="784" spans="1:19" s="2" customFormat="1" ht="15">
      <c r="A784" s="23"/>
      <c r="B784" s="23"/>
      <c r="C784" s="23"/>
      <c r="D784" s="23"/>
      <c r="E784" s="23"/>
      <c r="F784" s="23"/>
      <c r="G784" s="35"/>
      <c r="H784" s="23"/>
      <c r="I784" s="8"/>
      <c r="J784" s="8"/>
      <c r="K784" s="8"/>
      <c r="L784" s="8"/>
      <c r="M784" s="8"/>
      <c r="N784" s="23"/>
      <c r="O784" s="23"/>
      <c r="P784" s="23"/>
      <c r="Q784" s="23"/>
      <c r="R784" s="23"/>
      <c r="S784" s="23"/>
    </row>
    <row r="785" spans="1:19" s="2" customFormat="1" ht="15">
      <c r="A785" s="23"/>
      <c r="B785" s="23"/>
      <c r="C785" s="23"/>
      <c r="D785" s="23"/>
      <c r="E785" s="26"/>
      <c r="F785" s="26"/>
      <c r="G785" s="35"/>
      <c r="H785" s="23"/>
      <c r="I785" s="8"/>
      <c r="J785" s="8"/>
      <c r="K785" s="8"/>
      <c r="L785" s="8"/>
      <c r="M785" s="30"/>
      <c r="N785" s="23"/>
      <c r="O785" s="23"/>
      <c r="P785" s="23"/>
      <c r="Q785" s="23"/>
      <c r="R785" s="23"/>
      <c r="S785" s="23"/>
    </row>
    <row r="786" spans="1:19" s="2" customFormat="1" ht="15">
      <c r="A786" s="23"/>
      <c r="B786" s="23"/>
      <c r="C786" s="23"/>
      <c r="D786" s="23"/>
      <c r="E786" s="38"/>
      <c r="F786" s="26"/>
      <c r="G786" s="35"/>
      <c r="H786" s="30"/>
      <c r="I786" s="35"/>
      <c r="J786" s="23"/>
      <c r="K786" s="35"/>
      <c r="L786" s="23"/>
      <c r="M786" s="35"/>
      <c r="N786" s="23"/>
      <c r="O786" s="23"/>
      <c r="P786" s="23"/>
      <c r="Q786" s="23"/>
      <c r="R786" s="23"/>
      <c r="S786" s="23"/>
    </row>
    <row r="787" spans="1:19" s="2" customFormat="1" ht="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23"/>
      <c r="O787" s="23"/>
      <c r="P787" s="23"/>
      <c r="Q787" s="23"/>
      <c r="R787" s="23"/>
      <c r="S787" s="23"/>
    </row>
    <row r="788" spans="1:19" s="2" customFormat="1" ht="15">
      <c r="A788" s="23"/>
      <c r="B788" s="23"/>
      <c r="C788" s="23"/>
      <c r="D788" s="23"/>
      <c r="E788" s="35"/>
      <c r="F788" s="26"/>
      <c r="G788" s="35"/>
      <c r="H788" s="30"/>
      <c r="I788" s="40"/>
      <c r="J788" s="23"/>
      <c r="K788" s="8"/>
      <c r="L788" s="8"/>
      <c r="M788" s="30"/>
      <c r="N788" s="23"/>
      <c r="O788" s="23"/>
      <c r="P788" s="23"/>
      <c r="Q788" s="23"/>
      <c r="R788" s="23"/>
      <c r="S788" s="23"/>
    </row>
    <row r="789" spans="1:19" s="2" customFormat="1" ht="15">
      <c r="A789" s="23"/>
      <c r="B789" s="23"/>
      <c r="C789" s="23"/>
      <c r="D789" s="23"/>
      <c r="E789" s="26"/>
      <c r="F789" s="26"/>
      <c r="G789" s="35"/>
      <c r="H789" s="30"/>
      <c r="I789" s="40"/>
      <c r="J789" s="23"/>
      <c r="K789" s="8"/>
      <c r="L789" s="8"/>
      <c r="M789" s="30"/>
      <c r="N789" s="23"/>
      <c r="O789" s="23"/>
      <c r="P789" s="23"/>
      <c r="Q789" s="23"/>
      <c r="R789" s="23"/>
      <c r="S789" s="23"/>
    </row>
    <row r="790" spans="1:19" s="2" customFormat="1" ht="15">
      <c r="A790" s="23"/>
      <c r="B790" s="23"/>
      <c r="C790" s="23"/>
      <c r="D790" s="23"/>
      <c r="E790" s="38"/>
      <c r="F790" s="26"/>
      <c r="G790" s="35"/>
      <c r="H790" s="30"/>
      <c r="I790" s="40"/>
      <c r="J790" s="23"/>
      <c r="K790" s="8"/>
      <c r="L790" s="8"/>
      <c r="M790" s="30"/>
      <c r="N790" s="23"/>
      <c r="O790" s="23"/>
      <c r="P790" s="23"/>
      <c r="Q790" s="23"/>
      <c r="R790" s="23"/>
      <c r="S790" s="23"/>
    </row>
    <row r="791" spans="1:19" s="2" customFormat="1" ht="15">
      <c r="A791" s="23"/>
      <c r="B791" s="23"/>
      <c r="C791" s="23"/>
      <c r="D791" s="23"/>
      <c r="E791" s="26"/>
      <c r="F791" s="26"/>
      <c r="G791" s="35"/>
      <c r="H791" s="8"/>
      <c r="I791" s="8"/>
      <c r="J791" s="8"/>
      <c r="K791" s="8"/>
      <c r="L791" s="8"/>
      <c r="M791" s="8"/>
      <c r="N791" s="23"/>
      <c r="O791" s="23"/>
      <c r="P791" s="23"/>
      <c r="Q791" s="23"/>
      <c r="R791" s="23"/>
      <c r="S791" s="23"/>
    </row>
    <row r="792" spans="3:13" s="23" customFormat="1" ht="14.25">
      <c r="C792" s="44"/>
      <c r="G792" s="35"/>
      <c r="I792" s="8"/>
      <c r="J792" s="8"/>
      <c r="K792" s="8"/>
      <c r="L792" s="8"/>
      <c r="M792" s="8"/>
    </row>
    <row r="793" spans="5:13" s="23" customFormat="1" ht="14.25">
      <c r="E793" s="26"/>
      <c r="F793" s="26"/>
      <c r="G793" s="35"/>
      <c r="I793" s="8"/>
      <c r="J793" s="8"/>
      <c r="K793" s="8"/>
      <c r="L793" s="8"/>
      <c r="M793" s="30"/>
    </row>
    <row r="794" spans="5:13" s="23" customFormat="1" ht="14.25">
      <c r="E794" s="38"/>
      <c r="F794" s="26"/>
      <c r="G794" s="35"/>
      <c r="H794" s="30"/>
      <c r="I794" s="35"/>
      <c r="K794" s="35"/>
      <c r="M794" s="35"/>
    </row>
    <row r="795" spans="2:13" s="23" customFormat="1" ht="15">
      <c r="B795" s="51"/>
      <c r="E795" s="35"/>
      <c r="F795" s="26"/>
      <c r="G795" s="35"/>
      <c r="H795" s="30"/>
      <c r="I795" s="40"/>
      <c r="K795" s="8"/>
      <c r="L795" s="8"/>
      <c r="M795" s="30"/>
    </row>
    <row r="796" spans="5:13" s="23" customFormat="1" ht="15">
      <c r="E796" s="38"/>
      <c r="F796" s="26"/>
      <c r="G796" s="35"/>
      <c r="H796" s="30"/>
      <c r="I796" s="40"/>
      <c r="K796" s="8"/>
      <c r="L796" s="8"/>
      <c r="M796" s="30"/>
    </row>
    <row r="797" spans="1:19" s="2" customFormat="1" ht="15">
      <c r="A797" s="23"/>
      <c r="B797" s="23"/>
      <c r="C797" s="23"/>
      <c r="D797" s="23"/>
      <c r="E797" s="26"/>
      <c r="F797" s="26"/>
      <c r="G797" s="35"/>
      <c r="H797" s="8"/>
      <c r="I797" s="8"/>
      <c r="J797" s="8"/>
      <c r="K797" s="8"/>
      <c r="L797" s="8"/>
      <c r="M797" s="8"/>
      <c r="N797" s="23"/>
      <c r="O797" s="23"/>
      <c r="P797" s="23"/>
      <c r="Q797" s="23"/>
      <c r="R797" s="23"/>
      <c r="S797" s="23"/>
    </row>
    <row r="798" spans="5:13" s="23" customFormat="1" ht="14.25">
      <c r="E798" s="26"/>
      <c r="F798" s="26"/>
      <c r="G798" s="35"/>
      <c r="I798" s="8"/>
      <c r="J798" s="8"/>
      <c r="K798" s="8"/>
      <c r="L798" s="8"/>
      <c r="M798" s="8"/>
    </row>
    <row r="799" spans="5:13" s="23" customFormat="1" ht="14.25">
      <c r="E799" s="26"/>
      <c r="F799" s="26"/>
      <c r="G799" s="35"/>
      <c r="I799" s="8"/>
      <c r="J799" s="8"/>
      <c r="K799" s="8"/>
      <c r="L799" s="8"/>
      <c r="M799" s="30"/>
    </row>
    <row r="800" spans="5:19" s="23" customFormat="1" ht="15">
      <c r="E800" s="26"/>
      <c r="F800" s="26"/>
      <c r="G800" s="35"/>
      <c r="H800" s="30"/>
      <c r="I800" s="40"/>
      <c r="K800" s="8"/>
      <c r="L800" s="8"/>
      <c r="M800" s="30"/>
      <c r="N800" s="2"/>
      <c r="O800" s="2"/>
      <c r="P800" s="2"/>
      <c r="Q800" s="2"/>
      <c r="R800" s="2"/>
      <c r="S800" s="2"/>
    </row>
    <row r="801" spans="5:13" s="23" customFormat="1" ht="15">
      <c r="E801" s="26"/>
      <c r="F801" s="26"/>
      <c r="G801" s="35"/>
      <c r="H801" s="30"/>
      <c r="I801" s="40"/>
      <c r="K801" s="8"/>
      <c r="L801" s="8"/>
      <c r="M801" s="30"/>
    </row>
    <row r="802" spans="2:13" s="23" customFormat="1" ht="15">
      <c r="B802" s="50"/>
      <c r="E802" s="26"/>
      <c r="F802" s="26"/>
      <c r="G802" s="35"/>
      <c r="H802" s="30"/>
      <c r="I802" s="40"/>
      <c r="K802" s="8"/>
      <c r="L802" s="8"/>
      <c r="M802" s="30"/>
    </row>
    <row r="803" spans="5:13" s="23" customFormat="1" ht="14.25">
      <c r="E803" s="26"/>
      <c r="F803" s="26"/>
      <c r="G803" s="35"/>
      <c r="H803" s="8"/>
      <c r="I803" s="8"/>
      <c r="J803" s="8"/>
      <c r="K803" s="8"/>
      <c r="L803" s="8"/>
      <c r="M803" s="8"/>
    </row>
    <row r="804" spans="5:13" s="23" customFormat="1" ht="14.25">
      <c r="E804" s="26"/>
      <c r="F804" s="26"/>
      <c r="G804" s="35"/>
      <c r="H804" s="8"/>
      <c r="I804" s="8"/>
      <c r="J804" s="8"/>
      <c r="K804" s="8"/>
      <c r="L804" s="8"/>
      <c r="M804" s="8"/>
    </row>
    <row r="805" spans="2:13" s="23" customFormat="1" ht="14.25">
      <c r="B805" s="50"/>
      <c r="C805" s="44"/>
      <c r="E805" s="26"/>
      <c r="F805" s="26"/>
      <c r="G805" s="52"/>
      <c r="I805" s="8"/>
      <c r="K805" s="8"/>
      <c r="M805" s="30"/>
    </row>
    <row r="806" spans="5:13" s="23" customFormat="1" ht="14.25">
      <c r="E806" s="26"/>
      <c r="F806" s="26"/>
      <c r="G806" s="35"/>
      <c r="H806" s="8"/>
      <c r="I806" s="8"/>
      <c r="J806" s="8"/>
      <c r="K806" s="8"/>
      <c r="L806" s="8"/>
      <c r="M806" s="8"/>
    </row>
    <row r="807" spans="5:13" s="23" customFormat="1" ht="14.25">
      <c r="E807" s="26"/>
      <c r="F807" s="26"/>
      <c r="G807" s="35"/>
      <c r="H807" s="47"/>
      <c r="I807" s="8"/>
      <c r="J807" s="47"/>
      <c r="K807" s="8"/>
      <c r="L807" s="47"/>
      <c r="M807" s="53"/>
    </row>
    <row r="808" spans="1:13" s="23" customFormat="1" ht="14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s="23" customFormat="1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s="23" customFormat="1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s="23" customFormat="1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s="23" customFormat="1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s="23" customFormat="1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s="23" customFormat="1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4:19" s="2" customFormat="1" ht="15">
      <c r="N815" s="23"/>
      <c r="O815" s="23"/>
      <c r="P815" s="23"/>
      <c r="Q815" s="23"/>
      <c r="R815" s="23"/>
      <c r="S815" s="23"/>
    </row>
    <row r="816" spans="14:19" s="2" customFormat="1" ht="15">
      <c r="N816" s="23"/>
      <c r="O816" s="23"/>
      <c r="P816" s="23"/>
      <c r="Q816" s="23"/>
      <c r="R816" s="23"/>
      <c r="S816" s="23"/>
    </row>
    <row r="817" s="2" customFormat="1" ht="15"/>
    <row r="818" s="2" customFormat="1" ht="15"/>
    <row r="819" s="2" customFormat="1" ht="15"/>
    <row r="820" s="2" customFormat="1" ht="15"/>
    <row r="821" s="2" customFormat="1" ht="15"/>
    <row r="822" s="2" customFormat="1" ht="15"/>
    <row r="823" spans="14:19" s="2" customFormat="1" ht="15">
      <c r="N823" s="23"/>
      <c r="O823" s="23"/>
      <c r="P823" s="23"/>
      <c r="Q823" s="23"/>
      <c r="R823" s="23"/>
      <c r="S823" s="23"/>
    </row>
    <row r="824" s="2" customFormat="1" ht="15"/>
    <row r="825" s="2" customFormat="1" ht="15"/>
    <row r="826" s="2" customFormat="1" ht="15"/>
    <row r="827" s="2" customFormat="1" ht="15"/>
    <row r="828" s="2" customFormat="1" ht="15"/>
    <row r="829" spans="14:19" s="2" customFormat="1" ht="15">
      <c r="N829" s="23"/>
      <c r="O829" s="23"/>
      <c r="P829" s="23"/>
      <c r="Q829" s="23"/>
      <c r="R829" s="23"/>
      <c r="S829" s="23"/>
    </row>
    <row r="830" s="2" customFormat="1" ht="15"/>
    <row r="831" s="2" customFormat="1" ht="15"/>
    <row r="832" s="2" customFormat="1" ht="15"/>
    <row r="833" s="2" customFormat="1" ht="15"/>
    <row r="834" s="2" customFormat="1" ht="15"/>
    <row r="835" s="2" customFormat="1" ht="15"/>
    <row r="836" spans="14:19" s="2" customFormat="1" ht="15">
      <c r="N836" s="23"/>
      <c r="O836" s="23"/>
      <c r="P836" s="23"/>
      <c r="Q836" s="23"/>
      <c r="R836" s="23"/>
      <c r="S836" s="23"/>
    </row>
    <row r="837" s="2" customFormat="1" ht="15"/>
    <row r="838" s="2" customFormat="1" ht="15"/>
    <row r="839" s="2" customFormat="1" ht="15"/>
    <row r="840" s="2" customFormat="1" ht="15"/>
    <row r="841" s="2" customFormat="1" ht="15"/>
    <row r="842" spans="14:19" s="2" customFormat="1" ht="15">
      <c r="N842" s="23"/>
      <c r="O842" s="23"/>
      <c r="P842" s="23"/>
      <c r="Q842" s="23"/>
      <c r="R842" s="23"/>
      <c r="S842" s="23"/>
    </row>
    <row r="843" s="2" customFormat="1" ht="15"/>
    <row r="844" spans="1:19" s="23" customFormat="1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="2" customFormat="1" ht="15"/>
    <row r="846" s="2" customFormat="1" ht="15"/>
    <row r="847" spans="1:19" s="23" customFormat="1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3" s="23" customFormat="1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="2" customFormat="1" ht="15"/>
    <row r="850" s="2" customFormat="1" ht="15"/>
    <row r="851" s="2" customFormat="1" ht="15"/>
    <row r="852" s="2" customFormat="1" ht="15"/>
    <row r="853" spans="1:19" s="23" customFormat="1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3" s="23" customFormat="1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9" s="23" customFormat="1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s="23" customFormat="1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s="23" customFormat="1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s="23" customFormat="1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s="23" customFormat="1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3" s="23" customFormat="1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s="23" customFormat="1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s="23" customFormat="1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4:19" s="2" customFormat="1" ht="15">
      <c r="N863" s="23"/>
      <c r="O863" s="23"/>
      <c r="P863" s="23"/>
      <c r="Q863" s="23"/>
      <c r="R863" s="23"/>
      <c r="S863" s="23"/>
    </row>
    <row r="864" spans="1:19" s="23" customFormat="1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3" s="23" customFormat="1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s="23" customFormat="1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s="23" customFormat="1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s="23" customFormat="1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9" s="23" customFormat="1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3" s="23" customFormat="1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9" s="23" customFormat="1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s="23" customFormat="1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s="23" customFormat="1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3" s="23" customFormat="1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s="23" customFormat="1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s="23" customFormat="1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s="23" customFormat="1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s="23" customFormat="1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s="23" customFormat="1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4:19" s="2" customFormat="1" ht="15">
      <c r="N880" s="23"/>
      <c r="O880" s="23"/>
      <c r="P880" s="23"/>
      <c r="Q880" s="23"/>
      <c r="R880" s="23"/>
      <c r="S880" s="23"/>
    </row>
    <row r="881" spans="1:13" s="23" customFormat="1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s="23" customFormat="1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s="23" customFormat="1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s="23" customFormat="1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9" s="23" customFormat="1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"/>
      <c r="O885" s="2"/>
      <c r="P885" s="2"/>
      <c r="Q885" s="2"/>
      <c r="R885" s="2"/>
      <c r="S885" s="2"/>
    </row>
    <row r="886" spans="1:19" s="23" customFormat="1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"/>
      <c r="O886" s="2"/>
      <c r="P886" s="2"/>
      <c r="Q886" s="2"/>
      <c r="R886" s="2"/>
      <c r="S886" s="2"/>
    </row>
    <row r="887" spans="1:19" s="23" customFormat="1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"/>
      <c r="O887" s="2"/>
      <c r="P887" s="2"/>
      <c r="Q887" s="2"/>
      <c r="R887" s="2"/>
      <c r="S887" s="2"/>
    </row>
    <row r="888" spans="1:19" s="23" customFormat="1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"/>
      <c r="O888" s="2"/>
      <c r="P888" s="2"/>
      <c r="Q888" s="2"/>
      <c r="R888" s="2"/>
      <c r="S888" s="2"/>
    </row>
    <row r="889" spans="1:19" s="23" customFormat="1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"/>
      <c r="O889" s="2"/>
      <c r="P889" s="2"/>
      <c r="Q889" s="2"/>
      <c r="R889" s="2"/>
      <c r="S889" s="2"/>
    </row>
    <row r="890" spans="1:19" s="23" customFormat="1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"/>
      <c r="O890" s="2"/>
      <c r="P890" s="2"/>
      <c r="Q890" s="2"/>
      <c r="R890" s="2"/>
      <c r="S890" s="2"/>
    </row>
    <row r="891" spans="1:19" s="23" customFormat="1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"/>
      <c r="O891" s="2"/>
      <c r="P891" s="2"/>
      <c r="Q891" s="2"/>
      <c r="R891" s="2"/>
      <c r="S891" s="2"/>
    </row>
    <row r="892" spans="1:19" s="23" customFormat="1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"/>
      <c r="O892" s="2"/>
      <c r="P892" s="2"/>
      <c r="Q892" s="2"/>
      <c r="R892" s="2"/>
      <c r="S892" s="2"/>
    </row>
    <row r="893" spans="1:19" s="23" customFormat="1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"/>
      <c r="O893" s="2"/>
      <c r="P893" s="2"/>
      <c r="Q893" s="2"/>
      <c r="R893" s="2"/>
      <c r="S893" s="2"/>
    </row>
    <row r="894" spans="1:19" s="23" customFormat="1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"/>
      <c r="O894" s="2"/>
      <c r="P894" s="2"/>
      <c r="Q894" s="2"/>
      <c r="R894" s="2"/>
      <c r="S894" s="2"/>
    </row>
    <row r="895" spans="1:19" s="23" customFormat="1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"/>
      <c r="O895" s="2"/>
      <c r="P895" s="2"/>
      <c r="Q895" s="2"/>
      <c r="R895" s="2"/>
      <c r="S895" s="2"/>
    </row>
    <row r="896" spans="1:19" s="23" customFormat="1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  <c r="O896" s="2"/>
      <c r="P896" s="2"/>
      <c r="Q896" s="2"/>
      <c r="R896" s="2"/>
      <c r="S896" s="2"/>
    </row>
    <row r="897" spans="1:13" s="2" customFormat="1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s="2" customFormat="1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s="2" customFormat="1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s="2" customFormat="1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s="2" customFormat="1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s="2" customFormat="1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9" s="23" customFormat="1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"/>
      <c r="O903" s="2"/>
      <c r="P903" s="2"/>
      <c r="Q903" s="2"/>
      <c r="R903" s="2"/>
      <c r="S903" s="2"/>
    </row>
    <row r="904" spans="1:13" s="2" customFormat="1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s="2" customFormat="1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s="2" customFormat="1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s="2" customFormat="1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s="2" customFormat="1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9" s="23" customFormat="1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O909" s="2"/>
      <c r="P909" s="2"/>
      <c r="Q909" s="2"/>
      <c r="R909" s="2"/>
      <c r="S909" s="2"/>
    </row>
    <row r="910" spans="1:13" s="2" customFormat="1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s="2" customFormat="1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s="2" customFormat="1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s="2" customFormat="1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s="2" customFormat="1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s="2" customFormat="1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9" s="23" customFormat="1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O916" s="2"/>
      <c r="P916" s="2"/>
      <c r="Q916" s="2"/>
      <c r="R916" s="2"/>
      <c r="S916" s="2"/>
    </row>
    <row r="917" spans="1:13" s="2" customFormat="1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s="2" customFormat="1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s="2" customFormat="1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s="2" customFormat="1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s="2" customFormat="1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9" s="23" customFormat="1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"/>
      <c r="O922" s="2"/>
      <c r="P922" s="2"/>
      <c r="Q922" s="2"/>
      <c r="R922" s="2"/>
      <c r="S922" s="2"/>
    </row>
    <row r="923" spans="1:13" s="2" customFormat="1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s="2" customFormat="1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s="2" customFormat="1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s="2" customFormat="1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s="2" customFormat="1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9" s="23" customFormat="1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"/>
      <c r="O928" s="2"/>
      <c r="P928" s="2"/>
      <c r="Q928" s="2"/>
      <c r="R928" s="2"/>
      <c r="S928" s="2"/>
    </row>
    <row r="929" spans="1:13" s="2" customFormat="1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s="2" customFormat="1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s="2" customFormat="1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s="2" customFormat="1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s="2" customFormat="1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9" s="23" customFormat="1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"/>
      <c r="O934" s="2"/>
      <c r="P934" s="2"/>
      <c r="Q934" s="2"/>
      <c r="R934" s="2"/>
      <c r="S934" s="2"/>
    </row>
    <row r="935" spans="1:13" s="2" customFormat="1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s="2" customFormat="1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s="2" customFormat="1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s="2" customFormat="1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s="2" customFormat="1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9" s="23" customFormat="1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"/>
      <c r="O940" s="2"/>
      <c r="P940" s="2"/>
      <c r="Q940" s="2"/>
      <c r="R940" s="2"/>
      <c r="S940" s="2"/>
    </row>
    <row r="941" spans="1:19" s="23" customFormat="1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"/>
      <c r="O941" s="2"/>
      <c r="P941" s="2"/>
      <c r="Q941" s="2"/>
      <c r="R941" s="2"/>
      <c r="S941" s="2"/>
    </row>
    <row r="942" spans="1:19" s="23" customFormat="1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"/>
      <c r="O942" s="2"/>
      <c r="P942" s="2"/>
      <c r="Q942" s="2"/>
      <c r="R942" s="2"/>
      <c r="S942" s="2"/>
    </row>
    <row r="943" spans="1:19" s="23" customFormat="1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"/>
      <c r="O943" s="2"/>
      <c r="P943" s="2"/>
      <c r="Q943" s="2"/>
      <c r="R943" s="2"/>
      <c r="S943" s="2"/>
    </row>
    <row r="944" spans="1:13" s="2" customFormat="1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9" s="23" customFormat="1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"/>
      <c r="O945" s="2"/>
      <c r="P945" s="2"/>
      <c r="Q945" s="2"/>
      <c r="R945" s="2"/>
      <c r="S945" s="2"/>
    </row>
    <row r="946" spans="1:19" s="23" customFormat="1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"/>
      <c r="O946" s="2"/>
      <c r="P946" s="2"/>
      <c r="Q946" s="2"/>
      <c r="R946" s="2"/>
      <c r="S946" s="2"/>
    </row>
    <row r="947" spans="1:19" s="23" customFormat="1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"/>
      <c r="O947" s="2"/>
      <c r="P947" s="2"/>
      <c r="Q947" s="2"/>
      <c r="R947" s="2"/>
      <c r="S947" s="2"/>
    </row>
    <row r="948" spans="1:19" s="23" customFormat="1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"/>
      <c r="O948" s="2"/>
      <c r="P948" s="2"/>
      <c r="Q948" s="2"/>
      <c r="R948" s="2"/>
      <c r="S948" s="2"/>
    </row>
    <row r="949" spans="1:13" s="2" customFormat="1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9" s="23" customFormat="1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"/>
      <c r="O950" s="2"/>
      <c r="P950" s="2"/>
      <c r="Q950" s="2"/>
      <c r="R950" s="2"/>
      <c r="S950" s="2"/>
    </row>
    <row r="951" spans="1:13" s="2" customFormat="1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s="2" customFormat="1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s="2" customFormat="1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9" s="23" customFormat="1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"/>
      <c r="O954" s="2"/>
      <c r="P954" s="2"/>
      <c r="Q954" s="2"/>
      <c r="R954" s="2"/>
      <c r="S954" s="2"/>
    </row>
    <row r="955" spans="1:19" s="23" customFormat="1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"/>
      <c r="O955" s="2"/>
      <c r="P955" s="2"/>
      <c r="Q955" s="2"/>
      <c r="R955" s="2"/>
      <c r="S955" s="2"/>
    </row>
    <row r="956" spans="1:19" s="23" customFormat="1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"/>
      <c r="O956" s="2"/>
      <c r="P956" s="2"/>
      <c r="Q956" s="2"/>
      <c r="R956" s="2"/>
      <c r="S956" s="2"/>
    </row>
    <row r="957" spans="1:19" s="23" customFormat="1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"/>
      <c r="O957" s="2"/>
      <c r="P957" s="2"/>
      <c r="Q957" s="2"/>
      <c r="R957" s="2"/>
      <c r="S957" s="2"/>
    </row>
    <row r="958" spans="1:19" s="23" customFormat="1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"/>
      <c r="O958" s="2"/>
      <c r="P958" s="2"/>
      <c r="Q958" s="2"/>
      <c r="R958" s="2"/>
      <c r="S958" s="2"/>
    </row>
    <row r="959" spans="1:19" s="23" customFormat="1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"/>
      <c r="O959" s="2"/>
      <c r="P959" s="2"/>
      <c r="Q959" s="2"/>
      <c r="R959" s="2"/>
      <c r="S959" s="2"/>
    </row>
    <row r="960" spans="1:19" s="23" customFormat="1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s="23" customFormat="1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s="23" customFormat="1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s="23" customFormat="1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s="23" customFormat="1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s="2" customFormat="1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s="2" customFormat="1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s="2" customFormat="1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s="2" customFormat="1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s="2" customFormat="1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s="2" customFormat="1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s="2" customFormat="1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s="2" customFormat="1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s="2" customFormat="1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s="2" customFormat="1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s="2" customFormat="1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s="2" customFormat="1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s="2" customFormat="1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s="2" customFormat="1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s="2" customFormat="1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s="2" customFormat="1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s="2" customFormat="1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s="2" customFormat="1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s="2" customFormat="1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s="2" customFormat="1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s="2" customFormat="1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s="2" customFormat="1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s="2" customFormat="1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s="2" customFormat="1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s="2" customFormat="1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s="2" customFormat="1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s="2" customFormat="1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s="2" customFormat="1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s="2" customFormat="1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s="2" customFormat="1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s="2" customFormat="1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s="2" customFormat="1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s="2" customFormat="1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s="2" customFormat="1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s="2" customFormat="1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s="2" customFormat="1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s="2" customFormat="1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s="2" customFormat="1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s="2" customFormat="1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s="2" customFormat="1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s="2" customFormat="1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 s="2" customFormat="1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s="2" customFormat="1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s="2" customFormat="1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s="2" customFormat="1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19" s="2" customFormat="1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spans="1:19" s="2" customFormat="1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spans="1:19" s="2" customFormat="1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1:19" s="2" customFormat="1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19" s="2" customFormat="1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 s="2" customFormat="1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s="2" customFormat="1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s="2" customFormat="1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s="2" customFormat="1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 s="2" customFormat="1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 s="2" customFormat="1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 s="2" customFormat="1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19" s="2" customFormat="1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19" s="2" customFormat="1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19" s="2" customFormat="1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spans="1:19" s="2" customFormat="1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s="2" customFormat="1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s="2" customFormat="1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 s="2" customFormat="1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s="2" customFormat="1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 s="2" customFormat="1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s="2" customFormat="1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 s="2" customFormat="1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19" s="2" customFormat="1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spans="1:19" s="2" customFormat="1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spans="1:19" s="2" customFormat="1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spans="1:19" s="2" customFormat="1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spans="1:19" s="2" customFormat="1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spans="1:19" s="2" customFormat="1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spans="1:19" s="2" customFormat="1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</sheetData>
  <sheetProtection/>
  <mergeCells count="1">
    <mergeCell ref="A1:C2"/>
  </mergeCells>
  <printOptions/>
  <pageMargins left="0.2362204724409449" right="0.2362204724409449" top="0.4724409448818898" bottom="0.5905511811023623" header="0.31496062992125984" footer="0.2362204724409449"/>
  <pageSetup horizontalDpi="600" verticalDpi="600" orientation="landscape" paperSize="9" scale="98" r:id="rId1"/>
  <headerFooter alignWithMargins="0">
    <oddFooter>&amp;C
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dcterms:created xsi:type="dcterms:W3CDTF">2015-10-26T08:22:57Z</dcterms:created>
  <dcterms:modified xsi:type="dcterms:W3CDTF">2017-04-23T15:44:34Z</dcterms:modified>
  <cp:category/>
  <cp:version/>
  <cp:contentType/>
  <cp:contentStatus/>
</cp:coreProperties>
</file>